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0140" yWindow="0" windowWidth="13635" windowHeight="11760" activeTab="3"/>
  </bookViews>
  <sheets>
    <sheet name="Obra" sheetId="8" r:id="rId1"/>
    <sheet name="Fomento" sheetId="3" r:id="rId2"/>
    <sheet name="Termo de Fomento" sheetId="5" r:id="rId3"/>
    <sheet name="Termo de Colaboração" sheetId="4" r:id="rId4"/>
  </sheets>
  <definedNames>
    <definedName name="_xlnm._FilterDatabase" localSheetId="1" hidden="1">Fomento!$A$3:$X$16</definedName>
    <definedName name="_xlnm._FilterDatabase" localSheetId="0" hidden="1">Obra!$A$3:$AG$27</definedName>
    <definedName name="_xlnm._FilterDatabase" localSheetId="3" hidden="1">'Termo de Colaboração'!$A$3:$AE$3</definedName>
    <definedName name="_xlnm._FilterDatabase" localSheetId="2" hidden="1">'Termo de Fomento'!$A$3:$AE$317</definedName>
    <definedName name="_xlnm.Print_Titles" localSheetId="1">Fomento!$3:$3</definedName>
  </definedNames>
  <calcPr calcId="125725"/>
</workbook>
</file>

<file path=xl/calcChain.xml><?xml version="1.0" encoding="utf-8"?>
<calcChain xmlns="http://schemas.openxmlformats.org/spreadsheetml/2006/main">
  <c r="Z5" i="8"/>
  <c r="K307" i="5" l="1"/>
  <c r="K285"/>
  <c r="W10" i="3"/>
  <c r="U10"/>
  <c r="G40" i="4" l="1"/>
  <c r="K142" i="5" l="1"/>
  <c r="K262" l="1"/>
  <c r="K54"/>
  <c r="K34"/>
  <c r="K27"/>
  <c r="K298"/>
  <c r="K292"/>
  <c r="K286"/>
  <c r="G317" l="1"/>
  <c r="W99" l="1"/>
  <c r="Y274" l="1"/>
  <c r="K274" l="1"/>
  <c r="K277" l="1"/>
  <c r="K280"/>
  <c r="F27" i="8"/>
  <c r="J27"/>
  <c r="K26" i="4"/>
  <c r="K271" i="5"/>
  <c r="Y307"/>
  <c r="Y304"/>
  <c r="AC304" s="1"/>
  <c r="Y301"/>
  <c r="K268"/>
  <c r="K265"/>
  <c r="W24" i="8"/>
  <c r="AB24" s="1"/>
  <c r="AC301" i="5" l="1"/>
  <c r="AB301"/>
  <c r="AC307"/>
  <c r="AB307"/>
  <c r="Y34" i="4"/>
  <c r="AD34" s="1"/>
  <c r="Y31"/>
  <c r="AD31" s="1"/>
  <c r="K31"/>
  <c r="Y27"/>
  <c r="K27"/>
  <c r="Y24"/>
  <c r="K23"/>
  <c r="Y21"/>
  <c r="AB22" s="1"/>
  <c r="AD21" s="1"/>
  <c r="K21"/>
  <c r="Y18"/>
  <c r="Y15"/>
  <c r="Y4"/>
  <c r="AD4" s="1"/>
  <c r="K40" l="1"/>
  <c r="AD24"/>
  <c r="AD15"/>
  <c r="AD18"/>
  <c r="AD27"/>
  <c r="Y316" i="5"/>
  <c r="Y315"/>
  <c r="Y314"/>
  <c r="Y313"/>
  <c r="K313"/>
  <c r="Y312"/>
  <c r="K312"/>
  <c r="Y311"/>
  <c r="Y310"/>
  <c r="Y298"/>
  <c r="AC298" s="1"/>
  <c r="Y295"/>
  <c r="Y292"/>
  <c r="Y289"/>
  <c r="Y286"/>
  <c r="AB286" s="1"/>
  <c r="Y283"/>
  <c r="Y280"/>
  <c r="AC280" s="1"/>
  <c r="Y277"/>
  <c r="Y271"/>
  <c r="AC271" s="1"/>
  <c r="Y268"/>
  <c r="AC268" s="1"/>
  <c r="Y265"/>
  <c r="AC265" s="1"/>
  <c r="Y262"/>
  <c r="AB262" s="1"/>
  <c r="AC262" s="1"/>
  <c r="Y259"/>
  <c r="AB260" s="1"/>
  <c r="AC283" l="1"/>
  <c r="AC313"/>
  <c r="AC259"/>
  <c r="AC314"/>
  <c r="AC274"/>
  <c r="AC295"/>
  <c r="AC311"/>
  <c r="AC289"/>
  <c r="AC312"/>
  <c r="AC315"/>
  <c r="AC310"/>
  <c r="AC316"/>
  <c r="AC277"/>
  <c r="AC292"/>
  <c r="AC286"/>
  <c r="Y256"/>
  <c r="Y252"/>
  <c r="AB252" s="1"/>
  <c r="K252"/>
  <c r="Y249"/>
  <c r="AB249" s="1"/>
  <c r="K249"/>
  <c r="Y245"/>
  <c r="AB246" s="1"/>
  <c r="AC245" s="1"/>
  <c r="K245"/>
  <c r="Y242"/>
  <c r="Y239"/>
  <c r="AB239" s="1"/>
  <c r="K239"/>
  <c r="Y236"/>
  <c r="K236"/>
  <c r="Y233"/>
  <c r="AB234" s="1"/>
  <c r="K233"/>
  <c r="Y230"/>
  <c r="AB232" s="1"/>
  <c r="AC230" s="1"/>
  <c r="Y227"/>
  <c r="AB227" s="1"/>
  <c r="K227"/>
  <c r="Y224"/>
  <c r="AB225" s="1"/>
  <c r="K224"/>
  <c r="Y221"/>
  <c r="K221"/>
  <c r="Y218"/>
  <c r="Y215"/>
  <c r="K215"/>
  <c r="Y212"/>
  <c r="AB213" s="1"/>
  <c r="AC212" s="1"/>
  <c r="L212"/>
  <c r="K212"/>
  <c r="Y209"/>
  <c r="K209"/>
  <c r="Y206"/>
  <c r="K206"/>
  <c r="Y203"/>
  <c r="K203"/>
  <c r="Y199"/>
  <c r="AB201" s="1"/>
  <c r="Y196"/>
  <c r="AB196" s="1"/>
  <c r="AC196" s="1"/>
  <c r="K196"/>
  <c r="Y193"/>
  <c r="K193"/>
  <c r="Y190"/>
  <c r="AB191" s="1"/>
  <c r="AC190" s="1"/>
  <c r="K190"/>
  <c r="Y187"/>
  <c r="AB188" s="1"/>
  <c r="K187"/>
  <c r="Y184"/>
  <c r="AB185" s="1"/>
  <c r="K184"/>
  <c r="Y181"/>
  <c r="Y178"/>
  <c r="Y175"/>
  <c r="K175"/>
  <c r="Y172"/>
  <c r="K172"/>
  <c r="Y169"/>
  <c r="Y166"/>
  <c r="AB168" s="1"/>
  <c r="AC166" s="1"/>
  <c r="Y163"/>
  <c r="AB164" s="1"/>
  <c r="AC163" s="1"/>
  <c r="K163"/>
  <c r="Y160"/>
  <c r="Y157"/>
  <c r="Y154"/>
  <c r="AB156" s="1"/>
  <c r="AC154" s="1"/>
  <c r="Y151"/>
  <c r="K151"/>
  <c r="Y148"/>
  <c r="Y145"/>
  <c r="K145"/>
  <c r="Y142"/>
  <c r="AB142" s="1"/>
  <c r="Y138"/>
  <c r="Y135"/>
  <c r="K135"/>
  <c r="Y132"/>
  <c r="K132"/>
  <c r="Y129"/>
  <c r="Y126"/>
  <c r="K126"/>
  <c r="Y123"/>
  <c r="K123"/>
  <c r="Y120"/>
  <c r="K120"/>
  <c r="Y117"/>
  <c r="K117"/>
  <c r="K116"/>
  <c r="Y114"/>
  <c r="Y111"/>
  <c r="K111"/>
  <c r="Y108"/>
  <c r="K108"/>
  <c r="Y105"/>
  <c r="Y102"/>
  <c r="Y99"/>
  <c r="AB99" s="1"/>
  <c r="K99"/>
  <c r="Y96"/>
  <c r="Y93"/>
  <c r="AC93" s="1"/>
  <c r="Y86"/>
  <c r="AC86" s="1"/>
  <c r="Y83"/>
  <c r="Y80"/>
  <c r="K80"/>
  <c r="Y77"/>
  <c r="AC77" s="1"/>
  <c r="Y74"/>
  <c r="K74"/>
  <c r="Y70"/>
  <c r="Y67"/>
  <c r="Y64"/>
  <c r="K64"/>
  <c r="Y61"/>
  <c r="Y57"/>
  <c r="Y54"/>
  <c r="AB55" s="1"/>
  <c r="Y50"/>
  <c r="AC50" s="1"/>
  <c r="K50"/>
  <c r="Y47"/>
  <c r="Y44"/>
  <c r="Y40"/>
  <c r="K40"/>
  <c r="Y37"/>
  <c r="AB39" s="1"/>
  <c r="AC37" s="1"/>
  <c r="K37"/>
  <c r="Y34"/>
  <c r="Y31"/>
  <c r="Y27"/>
  <c r="Y23"/>
  <c r="Y16"/>
  <c r="AC16" s="1"/>
  <c r="K16"/>
  <c r="Y11"/>
  <c r="Y7"/>
  <c r="AB10" s="1"/>
  <c r="Y4"/>
  <c r="AB4" s="1"/>
  <c r="F16" i="3"/>
  <c r="AC102" i="5" l="1"/>
  <c r="K317"/>
  <c r="AB51"/>
  <c r="AC47"/>
  <c r="AC57"/>
  <c r="AC64"/>
  <c r="AC96"/>
  <c r="AB105"/>
  <c r="AC105" s="1"/>
  <c r="AC129"/>
  <c r="AC135"/>
  <c r="AC193"/>
  <c r="AC199"/>
  <c r="AC206"/>
  <c r="AC215"/>
  <c r="AC236"/>
  <c r="AC61"/>
  <c r="AC67"/>
  <c r="AC80"/>
  <c r="AC34"/>
  <c r="AC40"/>
  <c r="AB45"/>
  <c r="AC70"/>
  <c r="AC74" s="1"/>
  <c r="AC108"/>
  <c r="AC120"/>
  <c r="AC126"/>
  <c r="AC142"/>
  <c r="AC169"/>
  <c r="AC175"/>
  <c r="AC184"/>
  <c r="AC218"/>
  <c r="AC224"/>
  <c r="AC249"/>
  <c r="AC252" s="1"/>
  <c r="AB92"/>
  <c r="AB158"/>
  <c r="AC7"/>
  <c r="AC27"/>
  <c r="AC99"/>
  <c r="AC114"/>
  <c r="AC157"/>
  <c r="AC209"/>
  <c r="AC233"/>
  <c r="AB17"/>
  <c r="AC132"/>
  <c r="AC178"/>
  <c r="AC203"/>
  <c r="AC239"/>
  <c r="AB242"/>
  <c r="AC4"/>
  <c r="AC160"/>
  <c r="AC23"/>
  <c r="AB94"/>
  <c r="AC117"/>
  <c r="AB160"/>
  <c r="AC172"/>
  <c r="AC187"/>
  <c r="AC221"/>
  <c r="AC256"/>
  <c r="AC111"/>
  <c r="AB114"/>
  <c r="AB139"/>
  <c r="AB141" s="1"/>
  <c r="AC11"/>
  <c r="AC31"/>
  <c r="AC44"/>
  <c r="AC54"/>
  <c r="AC83"/>
  <c r="AC123"/>
  <c r="AC138"/>
  <c r="AC151"/>
  <c r="AB165"/>
  <c r="AC181"/>
  <c r="AC227"/>
  <c r="AC242"/>
  <c r="AC148"/>
  <c r="AC145"/>
  <c r="AB149"/>
  <c r="AB150" s="1"/>
  <c r="R13" i="3"/>
  <c r="W13" s="1"/>
  <c r="J13" l="1"/>
  <c r="R10"/>
  <c r="J10"/>
  <c r="R7"/>
  <c r="U7" s="1"/>
  <c r="J7"/>
  <c r="R4"/>
  <c r="U4" s="1"/>
  <c r="J4"/>
  <c r="W21" i="8"/>
  <c r="AB21" s="1"/>
  <c r="W18"/>
  <c r="W14"/>
  <c r="W11"/>
  <c r="W8"/>
  <c r="W4"/>
  <c r="Z4" s="1"/>
  <c r="AB4" s="1"/>
  <c r="W4" i="3" l="1"/>
  <c r="W7"/>
  <c r="AB8" i="8"/>
  <c r="J16" i="3"/>
  <c r="AB11" i="8"/>
  <c r="AB14"/>
  <c r="AB18" s="1"/>
</calcChain>
</file>

<file path=xl/comments1.xml><?xml version="1.0" encoding="utf-8"?>
<comments xmlns="http://schemas.openxmlformats.org/spreadsheetml/2006/main">
  <authors>
    <author>ivanildes.souza</author>
    <author>CBJ</author>
    <author>Ivanildes Machado Vilas Boas Souza</author>
  </authors>
  <commentList>
    <comment ref="O2" authorId="0">
      <text>
        <r>
          <rPr>
            <b/>
            <sz val="9"/>
            <color indexed="81"/>
            <rFont val="Tahoma"/>
            <family val="2"/>
          </rPr>
          <t>ivanildes.souza:</t>
        </r>
        <r>
          <rPr>
            <sz val="9"/>
            <color indexed="81"/>
            <rFont val="Tahoma"/>
            <family val="2"/>
          </rPr>
          <t xml:space="preserve">
</t>
        </r>
      </text>
    </comment>
    <comment ref="F4" authorId="0">
      <text>
        <r>
          <rPr>
            <b/>
            <sz val="9"/>
            <color indexed="81"/>
            <rFont val="Tahoma"/>
            <family val="2"/>
          </rPr>
          <t xml:space="preserve">ivanildes.souza:
</t>
        </r>
        <r>
          <rPr>
            <sz val="9"/>
            <color indexed="81"/>
            <rFont val="Tahoma"/>
            <family val="2"/>
          </rPr>
          <t xml:space="preserve">
</t>
        </r>
        <r>
          <rPr>
            <b/>
            <sz val="9"/>
            <color indexed="81"/>
            <rFont val="Tahoma"/>
            <family val="2"/>
          </rPr>
          <t>PRIMEIRA no valor de R$ 193.879,73</t>
        </r>
        <r>
          <rPr>
            <sz val="9"/>
            <color indexed="81"/>
            <rFont val="Tahoma"/>
            <family val="2"/>
          </rPr>
          <t xml:space="preserve"> (cento e noventa e três mil oitocentos e setenta e nove reais e setenta e três centavos), após a publicação deste Termo no Diário Oficial do Estado da Bahia e comprovação de que o CONVENENTE encaminhou à CONCEDENTE a publicação no Diário Oficial do Município da homologação e adjudicação do processo licitatório realizado para a contratação de empresa especializada para execução da obra, bem como a cópia do inteiro teor do processo licitatório, com a avaliação de sua regularidade, constando a ORDEM DE SERVIÇO para início da obra, comprovante da informação à DRT das exigências contidas na Norma Regulamentadora nº 18, do Ministério do Trabalho e Emprego, publicada no DOU de 06/07/78; cópia do registro de inscrição do Cadastro Nacional de Obras – CNO da obra junto à Receita Federal do Brasil e cópia da ART - Anotação de Responsabilidade Técnica do Profissional, representante do CONVENENTE, responsável pela fiscalização da obra; 
</t>
        </r>
        <r>
          <rPr>
            <b/>
            <sz val="9"/>
            <color indexed="81"/>
            <rFont val="Tahoma"/>
            <family val="2"/>
          </rPr>
          <t xml:space="preserve">SEGUNDA, no valor de R$191.917,07 </t>
        </r>
        <r>
          <rPr>
            <sz val="9"/>
            <color indexed="81"/>
            <rFont val="Tahoma"/>
            <family val="2"/>
          </rPr>
          <t xml:space="preserve">(cento e noventa e um mil novecentos e dezessete reais e sete centavos), após aprovação da prestação de contas da primeira parcela e execução da primeira etapa da obra.
 </t>
        </r>
      </text>
    </comment>
    <comment ref="I4" authorId="0">
      <text>
        <r>
          <rPr>
            <b/>
            <sz val="9"/>
            <color indexed="81"/>
            <rFont val="Tahoma"/>
            <family val="2"/>
          </rPr>
          <t>ivanildes.souza:
28/09/23</t>
        </r>
      </text>
    </comment>
    <comment ref="L4" authorId="1">
      <text>
        <r>
          <rPr>
            <b/>
            <sz val="9"/>
            <color indexed="81"/>
            <rFont val="Tahoma"/>
            <family val="2"/>
          </rPr>
          <t>CBJ:</t>
        </r>
        <r>
          <rPr>
            <sz val="9"/>
            <color indexed="81"/>
            <rFont val="Tahoma"/>
            <family val="2"/>
          </rPr>
          <t xml:space="preserve">
Not.18123 de 29/08/23
Regular em 28/09/23</t>
        </r>
      </text>
    </comment>
    <comment ref="X4" authorId="0">
      <text>
        <r>
          <rPr>
            <b/>
            <sz val="9"/>
            <color indexed="81"/>
            <rFont val="Tahoma"/>
            <family val="2"/>
          </rPr>
          <t>ivanildes.souza:</t>
        </r>
        <r>
          <rPr>
            <sz val="9"/>
            <color indexed="81"/>
            <rFont val="Tahoma"/>
            <family val="2"/>
          </rPr>
          <t xml:space="preserve">
069.1486.2023.0004077-71
PORTARIA N° 04/24</t>
        </r>
      </text>
    </comment>
    <comment ref="C5" authorId="0">
      <text>
        <r>
          <rPr>
            <b/>
            <sz val="9"/>
            <color indexed="81"/>
            <rFont val="Tahoma"/>
            <family val="2"/>
          </rPr>
          <t>ivanildes.souza:</t>
        </r>
        <r>
          <rPr>
            <sz val="9"/>
            <color indexed="81"/>
            <rFont val="Tahoma"/>
            <family val="2"/>
          </rPr>
          <t xml:space="preserve">
Processo: 069.1479.2023.0001452-83</t>
        </r>
      </text>
    </comment>
    <comment ref="G5" authorId="0">
      <text>
        <r>
          <rPr>
            <b/>
            <sz val="9"/>
            <color indexed="81"/>
            <rFont val="Tahoma"/>
            <family val="2"/>
          </rPr>
          <t>ivanildes.souza:</t>
        </r>
        <r>
          <rPr>
            <sz val="9"/>
            <color indexed="81"/>
            <rFont val="Tahoma"/>
            <family val="2"/>
          </rPr>
          <t xml:space="preserve">
Dotação Orçamentária: 
Unidade Orçamentária 21.301
Unidade
Gestora 0001
Função 27
Subfunção 812
Programa 305
PAOE 7973
Região Planejamento 5800
Natureza Despesa 4.4.70.42
Destinação Recurso 1.500.0.100.000000.00.00.00. </t>
        </r>
      </text>
    </comment>
    <comment ref="X5" authorId="1">
      <text>
        <r>
          <rPr>
            <b/>
            <sz val="9"/>
            <color indexed="81"/>
            <rFont val="Tahoma"/>
            <family val="2"/>
          </rPr>
          <t>CBJ:</t>
        </r>
        <r>
          <rPr>
            <sz val="9"/>
            <color indexed="81"/>
            <rFont val="Tahoma"/>
            <family val="2"/>
          </rPr>
          <t xml:space="preserve">
069.1479.2024.0000728-13</t>
        </r>
      </text>
    </comment>
    <comment ref="F8" authorId="0">
      <text>
        <r>
          <rPr>
            <b/>
            <sz val="9"/>
            <color indexed="81"/>
            <rFont val="Tahoma"/>
            <family val="2"/>
          </rPr>
          <t xml:space="preserve">ivanildes.souza:
</t>
        </r>
        <r>
          <rPr>
            <sz val="9"/>
            <color indexed="81"/>
            <rFont val="Tahoma"/>
            <family val="2"/>
          </rPr>
          <t xml:space="preserve">
</t>
        </r>
        <r>
          <rPr>
            <b/>
            <sz val="9"/>
            <color indexed="81"/>
            <rFont val="Tahoma"/>
            <family val="2"/>
          </rPr>
          <t>PRIMEIRA</t>
        </r>
        <r>
          <rPr>
            <sz val="9"/>
            <color indexed="81"/>
            <rFont val="Tahoma"/>
            <family val="2"/>
          </rPr>
          <t xml:space="preserve"> no valor de R$ 556.147,69 (quinhentos e cinquenta e seis mil cento e quarenta e sete reais e sessenta e nove centavos), após a publicação deste Termo no Diário Oficial do Estado da Bahia e comprovação de que o CONVENENTE encaminhou à CONCEDENTE a publicação no Diário Oficial do Município da homologação e adjudicação do processo licitatório realizado para a contratação de empresa especializada para execução da obra, bem como a cópia do inteiro teor do processo licitatório, com a avaliação de sua regularidade, constando a ORDEM DE SERVIÇO para início da obra, comprovante da informação à DRT das exigências contidas na Norma Regulamentadora nº 18, do Ministério do Trabalho e Emprego, publicada no DOU de 06/07/78; cópia do registro de inscrição do Cadastro Nacional de Obras – CNO da obra junto à Receita Federal do Brasil e cópia da ART - Anotação de Responsabilidade Técnica do Profissional, representante do CONVENENTE, responsável pela fiscalização da obra; 
</t>
        </r>
        <r>
          <rPr>
            <b/>
            <sz val="9"/>
            <color indexed="81"/>
            <rFont val="Tahoma"/>
            <family val="2"/>
          </rPr>
          <t>SEGUNDA,</t>
        </r>
        <r>
          <rPr>
            <sz val="9"/>
            <color indexed="81"/>
            <rFont val="Tahoma"/>
            <family val="2"/>
          </rPr>
          <t xml:space="preserve"> no valor de R$ 537.878,30 (quinhentos e trinta e sete mil oitocentos e setenta e oito reais e trinta centavos), após aprovação da prestação de contas da primeira parcela e execução da primeira etapa da obra; 
</t>
        </r>
        <r>
          <rPr>
            <b/>
            <sz val="9"/>
            <color indexed="81"/>
            <rFont val="Tahoma"/>
            <family val="2"/>
          </rPr>
          <t>TERCEIRA</t>
        </r>
        <r>
          <rPr>
            <sz val="9"/>
            <color indexed="81"/>
            <rFont val="Tahoma"/>
            <family val="2"/>
          </rPr>
          <t xml:space="preserve">, no valor de R$ 602.800,67 (seiscentos e dois mil oitocentos reais e sessenta e sete centavos), após aprovação da prestação de contas da segunda parcela e execução da segunda etapa da obra.
 </t>
        </r>
      </text>
    </comment>
    <comment ref="I8" authorId="1">
      <text>
        <r>
          <rPr>
            <b/>
            <sz val="9"/>
            <color indexed="81"/>
            <rFont val="Tahoma"/>
            <family val="2"/>
          </rPr>
          <t>CBJ:</t>
        </r>
        <r>
          <rPr>
            <sz val="9"/>
            <color indexed="81"/>
            <rFont val="Tahoma"/>
            <family val="2"/>
          </rPr>
          <t xml:space="preserve">
26/02/24</t>
        </r>
      </text>
    </comment>
    <comment ref="L8" authorId="0">
      <text>
        <r>
          <rPr>
            <b/>
            <sz val="9"/>
            <color indexed="81"/>
            <rFont val="Tahoma"/>
            <family val="2"/>
          </rPr>
          <t>ivanildes.souza:</t>
        </r>
        <r>
          <rPr>
            <sz val="9"/>
            <color indexed="81"/>
            <rFont val="Tahoma"/>
            <family val="2"/>
          </rPr>
          <t xml:space="preserve">
Not.028/24 de 08/02/24
1º Res. Not.028/24 de 19/02/24
Regular 23/02/24</t>
        </r>
      </text>
    </comment>
    <comment ref="Z8" authorId="0">
      <text>
        <r>
          <rPr>
            <b/>
            <sz val="9"/>
            <color indexed="81"/>
            <rFont val="Tahoma"/>
            <family val="2"/>
          </rPr>
          <t>ivanildes.souza:</t>
        </r>
        <r>
          <rPr>
            <sz val="9"/>
            <color indexed="81"/>
            <rFont val="Tahoma"/>
            <family val="2"/>
          </rPr>
          <t xml:space="preserve">
Resumo do Termo de Apostilamento nº 68/2023 ao Termo de Fomento nº 32/2023
Processo: 069.1479.2023.0001724-18. Com fundamento no art. 57, da Lei nº 13.019/2014, de 31
de julho de 2014 (Marco Regulatório das Organizações da Sociedade Civil), resolve a SUDESB,
apostilar o TERMO DE CONVÊNIO Nº 04/2023, publicado no D.O.E em 29/09/2023, no Caderno
Executivo pág. 57, celebrado com o Consórcio do Território Recôncavo - CTR - O CONVENENTE
terá como responsável pela execução do objeto do Convênio - o engenheiro, Sr. ANDERSON
RODRIGUES SILVA SANTOS, CREA-BA 052034380-8, telefone: (71) 99739-9987, para ficar
responsável pela fiscalização e acompanhamento da obra do convênio.
Salvador, 23 de outubro de 2023.
Vicente José de Lima Neto
Diretor-Geral da SUDESB
DOE 25/10/23
ERRATA
No Resumo do Termo de Apostilamento nº 68/2023 ao Termo de Fomento nº 32/2023, publicado
no DOE edição do dia 24/10/2023, Caderno Executivo pg. 50:
Onde se lê: ... Termo de Fomento nº 32/2023...
Leia-se: ... Termo de Convênio nº 04/2023...</t>
        </r>
      </text>
    </comment>
    <comment ref="C9" authorId="1">
      <text>
        <r>
          <rPr>
            <b/>
            <sz val="9"/>
            <color indexed="81"/>
            <rFont val="Tahoma"/>
            <family val="2"/>
          </rPr>
          <t>CBJ:</t>
        </r>
        <r>
          <rPr>
            <sz val="9"/>
            <color indexed="81"/>
            <rFont val="Tahoma"/>
            <family val="2"/>
          </rPr>
          <t xml:space="preserve">
Processo: 069.1479.2023.0001724-18</t>
        </r>
      </text>
    </comment>
    <comment ref="G9" authorId="1">
      <text>
        <r>
          <rPr>
            <b/>
            <sz val="9"/>
            <color indexed="81"/>
            <rFont val="Tahoma"/>
            <family val="2"/>
          </rPr>
          <t>CBJ:</t>
        </r>
        <r>
          <rPr>
            <sz val="9"/>
            <color indexed="81"/>
            <rFont val="Tahoma"/>
            <family val="2"/>
          </rPr>
          <t xml:space="preserve">
Dotação Orçamentária:
 Unidade Orçamentária 21.301
 Unidade Gestora 0001
 Função 27
 Subfunção 812
Programa 305
PAOE 7973
Região Planejamento 7300
Natureza Despesa 4.4.70.42
Destinação Recurso 1.500.0.100.000000.00.00.00 e
2.500.0.300.000000.00.00.00.</t>
        </r>
      </text>
    </comment>
    <comment ref="F11" authorId="0">
      <text>
        <r>
          <rPr>
            <b/>
            <sz val="9"/>
            <color indexed="81"/>
            <rFont val="Tahoma"/>
            <family val="2"/>
          </rPr>
          <t>ivanildes.souza:</t>
        </r>
        <r>
          <rPr>
            <sz val="9"/>
            <color indexed="81"/>
            <rFont val="Tahoma"/>
            <family val="2"/>
          </rPr>
          <t xml:space="preserve">
PRIMEIRA no valor de R$ 251.520,67 (duzentos e cinquenta e um mil quinhentos e vinte reais e sessenta e sete centavos), após a publicação deste Termo no Diário Oficial do Estado da Bahia e comprovação de que o CONVENENTE encaminhou à CONCEDENTE a publicação no Diário Oficial do Município da homologação e adjudicação do processo licitatóriorealizado para a contratação de empresa especializada para execução da obra, bem como a cópia do inteiro teor
do processo licitatório, com a avaliação de sua regularidade, constando a ORDEM DE SERVIÇO para início da
obra, comprovante da informação à DRT das exigências contidas na Norma Regulamentadora nº 18, do Ministério
do Trabalho e Emprego, publicada no DOU de 06/07/78; cópia do registro de inscrição do Cadastro Nacional de
Obras – CNO da obra junto à Receita Federal do Brasil e cópia da ART - Anotação de Responsabilidade Técnica do
Profissional, representante do CONVENENTE, responsável pela fiscalização da obra; 
SEGUNDA, no valor de R$ 285.323,95 (duzentos e oitenta e cinco mil trezentos e vinte e três reais e noventa e cinco centavos), apósapresentação da prestação de contas referente à primeira parcela e execução da primeira etapa da obra; 
TERCEIRA, no valor de R$ 278.001,30 (duzentos e setenta e oito mil um real e trinta centavos), após aprov ação da
Termo de Convênio 00075775905 SEI 069.1479.2023.0002921-54 / pg. 1prestação de contas da segunda parcela e execução da segunda etapa da obra.
§ 2º O valor supracitado não poderá ser aumentado, salvo se ocorrer ampliação do objeto capaz de justificá-lo,
dependendo de aprovação prévia da CONCEDENTE e da comprovação da fiel execução das etapas anteriores
com a devida prestação de contas.</t>
        </r>
      </text>
    </comment>
    <comment ref="I11" authorId="1">
      <text>
        <r>
          <rPr>
            <b/>
            <sz val="9"/>
            <color indexed="81"/>
            <rFont val="Tahoma"/>
            <family val="2"/>
          </rPr>
          <t>CBJ:</t>
        </r>
        <r>
          <rPr>
            <sz val="9"/>
            <color indexed="81"/>
            <rFont val="Tahoma"/>
            <family val="2"/>
          </rPr>
          <t xml:space="preserve">
26/02/24</t>
        </r>
      </text>
    </comment>
    <comment ref="L11" authorId="0">
      <text>
        <r>
          <rPr>
            <b/>
            <sz val="9"/>
            <color indexed="81"/>
            <rFont val="Tahoma"/>
            <family val="2"/>
          </rPr>
          <t>ivanildes.souza:</t>
        </r>
        <r>
          <rPr>
            <sz val="9"/>
            <color indexed="81"/>
            <rFont val="Tahoma"/>
            <family val="2"/>
          </rPr>
          <t xml:space="preserve">
Not.240/23 de 26/12/23
1º Res.Not.240/23 de 08/02/24
Regular em 26/02/24</t>
        </r>
      </text>
    </comment>
    <comment ref="X11" authorId="0">
      <text>
        <r>
          <rPr>
            <b/>
            <sz val="9"/>
            <color indexed="81"/>
            <rFont val="Tahoma"/>
            <family val="2"/>
          </rPr>
          <t>ivanildes.souza:</t>
        </r>
        <r>
          <rPr>
            <sz val="9"/>
            <color indexed="81"/>
            <rFont val="Tahoma"/>
            <family val="2"/>
          </rPr>
          <t xml:space="preserve">
069.1474.2023.0005436-73</t>
        </r>
      </text>
    </comment>
    <comment ref="C12" authorId="1">
      <text>
        <r>
          <rPr>
            <b/>
            <sz val="9"/>
            <color indexed="81"/>
            <rFont val="Tahoma"/>
            <family val="2"/>
          </rPr>
          <t>CBJ:</t>
        </r>
        <r>
          <rPr>
            <sz val="9"/>
            <color indexed="81"/>
            <rFont val="Tahoma"/>
            <family val="2"/>
          </rPr>
          <t xml:space="preserve">
Processo: 069.1479.2023.0002921-54</t>
        </r>
      </text>
    </comment>
    <comment ref="G12" authorId="1">
      <text>
        <r>
          <rPr>
            <b/>
            <sz val="9"/>
            <color indexed="81"/>
            <rFont val="Tahoma"/>
            <family val="2"/>
          </rPr>
          <t>CBJ:</t>
        </r>
        <r>
          <rPr>
            <sz val="9"/>
            <color indexed="81"/>
            <rFont val="Tahoma"/>
            <family val="2"/>
          </rPr>
          <t xml:space="preserve">
Dotação Orçamentária:
Unidade Orçamentária 21.301 
Unidade Gestora 0001
Função 27
 Subfunção 812
Programa 305
 PAOE 7973
 Região Planejamento 5700
Natureza Despesa 4.4.70.42/ Destinação Recurso 1.500.0.100.000000.00.00.00 e
2.500.0.300.000000.00.00.00.</t>
        </r>
      </text>
    </comment>
    <comment ref="F14" authorId="0">
      <text>
        <r>
          <rPr>
            <b/>
            <sz val="9"/>
            <color indexed="81"/>
            <rFont val="Tahoma"/>
            <family val="2"/>
          </rPr>
          <t xml:space="preserve">ivanildes.souza:
</t>
        </r>
        <r>
          <rPr>
            <sz val="9"/>
            <color indexed="81"/>
            <rFont val="Tahoma"/>
            <family val="2"/>
          </rPr>
          <t xml:space="preserve">
PRIMEIRA no valor de R$ 416.306,65 (quatrocentos e dezesseis mil, trezentos e seis reais e sessenta e cinco centavos), após a publicação deste Termo no Diário Oficial do Estado da Bahia e comprovação do CONVENENTE que encaminhou à SUDESB a publicação no Diário Oficial do Município da homologação e adjudicação do processo licitatório realizado para a contratação de empresa especializada para execução da obra, bem como a cópia do inteiro teor do processo licitatório, com a avaliação de sua regularidade, constando a ORDEM DE SERVIÇO para início da obra, comprovante da informação à DRT das exigências contidas na Norma Regulamentadora nº 18, do Ministério do Trabalho e Emprego, publicada no DOU de 06/07/78; cópia do registro de inscrição do Cadastro Nacional de Obras – CNO da obra junto à Receita Federal do Brasil e cópia da ART - Anotação de Responsabilidade Técnica do Profissional, representante do MUNICÍPIO, responsável pela fiscalização da obra; 
SEGUNDA, no valor de R$ 416.306,65 (quatrocentos e dezesseis mil, trezentos e seis reais e sessenta e cinco centavos), após apresentação da prestação de contas referente à primeira parcela e execução da primeira etapa da obra; 
TERCEIRA, no valor de R$ 546.680,10 (quinhentos e quarenta e seis mil, seiscentos e oitenta reais e dez centavos), após aprovação da prestação de contas da segunda parcela e execução da segunda etapa da obra.</t>
        </r>
      </text>
    </comment>
    <comment ref="I14" authorId="1">
      <text>
        <r>
          <rPr>
            <b/>
            <sz val="9"/>
            <color indexed="81"/>
            <rFont val="Tahoma"/>
            <family val="2"/>
          </rPr>
          <t>CBJ:</t>
        </r>
        <r>
          <rPr>
            <sz val="9"/>
            <color indexed="81"/>
            <rFont val="Tahoma"/>
            <family val="2"/>
          </rPr>
          <t xml:space="preserve">
26/02/24</t>
        </r>
      </text>
    </comment>
    <comment ref="L14" authorId="0">
      <text>
        <r>
          <rPr>
            <b/>
            <sz val="9"/>
            <color indexed="81"/>
            <rFont val="Tahoma"/>
            <family val="2"/>
          </rPr>
          <t xml:space="preserve">ivanildes.souza:
</t>
        </r>
        <r>
          <rPr>
            <sz val="9"/>
            <color indexed="81"/>
            <rFont val="Tahoma"/>
            <family val="2"/>
          </rPr>
          <t xml:space="preserve">
Not. nº 25/2024 de 19/02/24
Regular em 23/02/24</t>
        </r>
      </text>
    </comment>
    <comment ref="X14" authorId="2">
      <text>
        <r>
          <rPr>
            <sz val="10"/>
            <rFont val="Arial"/>
            <family val="2"/>
          </rPr>
          <t>Ivanildes Machado Vilas Boas Souza:
069.1474.2023.0005435-92</t>
        </r>
      </text>
    </comment>
    <comment ref="Z14" authorId="2">
      <text>
        <r>
          <rPr>
            <b/>
            <sz val="9"/>
            <color indexed="81"/>
            <rFont val="Segoe UI"/>
            <family val="2"/>
          </rPr>
          <t>Ivanildes Machado Vilas Boas Souza:</t>
        </r>
        <r>
          <rPr>
            <sz val="9"/>
            <color indexed="81"/>
            <rFont val="Segoe UI"/>
            <family val="2"/>
          </rPr>
          <t xml:space="preserve">
&lt;#E.G.B#859326#50#929166&gt;
Resumo do Primeiro Termo Aditivo ao Convênio nº 05/2023
Processo: 069.1474.2023.0005435-92. Convenentes: SUDESB e o Consórcio de
Desenvolvimento Sustentável do Território Litoral Sul - CDS do Território Litoral Sul. Do
Aditamento: Fica alterada a Cláusula Terceira, parágrafo 1º, do Termo de Convênio nº 005/2023,
referente à previsão inicial de “apresentação da ORDEM DE SERVIÇO para início da obra” como
condição para liberação dos recursos referentes à primeira parcela, mantendo o valor original do
convênio. Data: 06/11/2023. Assinam: Vicente José de Lima Neto, Diretor-Geral da SUDESB e
Antônio Mário Damasceno, Presidente do CDS do Território Litoral Sul.</t>
        </r>
      </text>
    </comment>
    <comment ref="C15" authorId="0">
      <text>
        <r>
          <rPr>
            <b/>
            <sz val="9"/>
            <color indexed="81"/>
            <rFont val="Tahoma"/>
            <family val="2"/>
          </rPr>
          <t>ivanildes.souza:</t>
        </r>
        <r>
          <rPr>
            <sz val="9"/>
            <color indexed="81"/>
            <rFont val="Tahoma"/>
            <family val="2"/>
          </rPr>
          <t xml:space="preserve">
Processo: 069.1479.2023.0001765-96</t>
        </r>
      </text>
    </comment>
    <comment ref="G15" authorId="0">
      <text>
        <r>
          <rPr>
            <b/>
            <sz val="9"/>
            <color indexed="81"/>
            <rFont val="Tahoma"/>
            <family val="2"/>
          </rPr>
          <t>ivanildes.souza:</t>
        </r>
        <r>
          <rPr>
            <sz val="9"/>
            <color indexed="81"/>
            <rFont val="Tahoma"/>
            <family val="2"/>
          </rPr>
          <t xml:space="preserve">
Dotação Orçamentária:
Unidade Orçamentária 21.301
Unidade Gestora 0001
Função 27
Subfunção 812
Programa 305/ 
PAOE 7973
Região Planejamento 5700
 Natureza Despesa 4.4.70.42/ Destinação Recurso
1.500.0.100.000000.00.00.00 e 2.500.0.300.000000.00.00.00. </t>
        </r>
      </text>
    </comment>
    <comment ref="I15" authorId="1">
      <text>
        <r>
          <rPr>
            <b/>
            <sz val="9"/>
            <color indexed="81"/>
            <rFont val="Tahoma"/>
            <family val="2"/>
          </rPr>
          <t>CBJ:</t>
        </r>
        <r>
          <rPr>
            <sz val="9"/>
            <color indexed="81"/>
            <rFont val="Tahoma"/>
            <family val="2"/>
          </rPr>
          <t xml:space="preserve">
</t>
        </r>
      </text>
    </comment>
    <comment ref="F18" authorId="1">
      <text>
        <r>
          <rPr>
            <b/>
            <sz val="9"/>
            <color indexed="81"/>
            <rFont val="Tahoma"/>
            <family val="2"/>
          </rPr>
          <t xml:space="preserve">CBJ:
</t>
        </r>
        <r>
          <rPr>
            <sz val="9"/>
            <color indexed="81"/>
            <rFont val="Tahoma"/>
            <family val="2"/>
          </rPr>
          <t xml:space="preserve">
</t>
        </r>
        <r>
          <rPr>
            <b/>
            <sz val="9"/>
            <color indexed="81"/>
            <rFont val="Tahoma"/>
            <family val="2"/>
          </rPr>
          <t>PRIMEIRA</t>
        </r>
        <r>
          <rPr>
            <sz val="9"/>
            <color indexed="81"/>
            <rFont val="Tahoma"/>
            <family val="2"/>
          </rPr>
          <t xml:space="preserve"> no valor de R$ 551.358,80 (quinhentos e cinquenta e um mil trezentos e cinquenta e oito reais e oitenta centavos), após a publicação deste Termo no Diário Oficial do Estado da Bahia e comprovação de que o CONVENENTE encaminhou à CONCEDENTE a publicação no Diário Oficial do Município da homologação e adjudicação do processo licitatório realizado para a contratação de empresa especializada para execução da obra, bem como a cópia do inteiro teor do processo licitatório, com a avaliação de sua regularidade, constando a ORDEM DE SERVIÇO para início da obra, comprovante da informação à DRT das exigências contidas na Norma Regulamentadora nº 18, do Ministério do Trabalho e Emprego, publicada no DOU de 06/07/78; cópia do registro de inscrição do Cadastro Nacional de Obras – CNO da obra junto à Receita Federal do Brasil e cópia da ART - Anotação de Responsabilidade Técnica do Profissional, representante do CONVENENTE, responsável pela fiscalização da obra; 
</t>
        </r>
        <r>
          <rPr>
            <b/>
            <sz val="9"/>
            <color indexed="81"/>
            <rFont val="Tahoma"/>
            <family val="2"/>
          </rPr>
          <t>SEGUNDA</t>
        </r>
        <r>
          <rPr>
            <sz val="9"/>
            <color indexed="81"/>
            <rFont val="Tahoma"/>
            <family val="2"/>
          </rPr>
          <t xml:space="preserve">, no valor de R$ 521.503,52 (quinhentos e vinte e um mil quinhentos e três reais e cinquenta e dois centavos), após aprovação da prestação de contas referente à primeira parcela e execução da primeira etapa da obra; 
</t>
        </r>
        <r>
          <rPr>
            <b/>
            <sz val="9"/>
            <color indexed="81"/>
            <rFont val="Tahoma"/>
            <family val="2"/>
          </rPr>
          <t xml:space="preserve">
TERCEIRA,</t>
        </r>
        <r>
          <rPr>
            <sz val="9"/>
            <color indexed="81"/>
            <rFont val="Tahoma"/>
            <family val="2"/>
          </rPr>
          <t xml:space="preserve"> no valor de R$ 521.503,52 (quinhentos e vinte e um mil quinhentos e três reais e cinquenta e dois centavos), após aprovação da prestação de contas da segunda parcela e execução da segunda etapa da obra.</t>
        </r>
      </text>
    </comment>
    <comment ref="I18" authorId="1">
      <text>
        <r>
          <rPr>
            <b/>
            <sz val="9"/>
            <color indexed="81"/>
            <rFont val="Tahoma"/>
            <family val="2"/>
          </rPr>
          <t>CBJ:</t>
        </r>
        <r>
          <rPr>
            <sz val="9"/>
            <color indexed="81"/>
            <rFont val="Tahoma"/>
            <family val="2"/>
          </rPr>
          <t xml:space="preserve">
28/02/24</t>
        </r>
      </text>
    </comment>
    <comment ref="L18" authorId="1">
      <text>
        <r>
          <rPr>
            <b/>
            <sz val="9"/>
            <color indexed="81"/>
            <rFont val="Tahoma"/>
            <family val="2"/>
          </rPr>
          <t>CBJ:</t>
        </r>
        <r>
          <rPr>
            <sz val="9"/>
            <color indexed="81"/>
            <rFont val="Tahoma"/>
            <family val="2"/>
          </rPr>
          <t xml:space="preserve">
Not.034/24 de 21/02/24.
1º Res. Not.034/24 de 26/02/24
Regular em 28/02/24</t>
        </r>
      </text>
    </comment>
    <comment ref="X18" authorId="0">
      <text>
        <r>
          <rPr>
            <b/>
            <sz val="9"/>
            <color indexed="81"/>
            <rFont val="Tahoma"/>
            <family val="2"/>
          </rPr>
          <t>ivanildes.souza:</t>
        </r>
        <r>
          <rPr>
            <sz val="9"/>
            <color indexed="81"/>
            <rFont val="Tahoma"/>
            <family val="2"/>
          </rPr>
          <t xml:space="preserve">
069.1486.2024.0000239-73</t>
        </r>
      </text>
    </comment>
    <comment ref="C19" authorId="0">
      <text>
        <r>
          <rPr>
            <b/>
            <sz val="9"/>
            <color indexed="81"/>
            <rFont val="Tahoma"/>
            <family val="2"/>
          </rPr>
          <t>ivanildes.souza:</t>
        </r>
        <r>
          <rPr>
            <sz val="9"/>
            <color indexed="81"/>
            <rFont val="Tahoma"/>
            <family val="2"/>
          </rPr>
          <t xml:space="preserve">
Processo: 069.1479.2023.0003371-91</t>
        </r>
      </text>
    </comment>
    <comment ref="G19" authorId="0">
      <text>
        <r>
          <rPr>
            <b/>
            <sz val="9"/>
            <color indexed="81"/>
            <rFont val="Tahoma"/>
            <family val="2"/>
          </rPr>
          <t>ivanildes.souza:</t>
        </r>
        <r>
          <rPr>
            <sz val="9"/>
            <color indexed="81"/>
            <rFont val="Tahoma"/>
            <family val="2"/>
          </rPr>
          <t xml:space="preserve">
Dotação Orçamentária:
Unidade Orçamentária 21.301
Unidade Gestora 0001
Função 27
Subfunção 812
Programa 305
 PAOE 7973
 Região Planejamento 7100
Natureza Despesa4.4.70.42
Destinação Recurso 1.500.0.100.000000.00.00.00 e 2.500.0.300.000000.00.00.00.</t>
        </r>
      </text>
    </comment>
    <comment ref="F21" authorId="1">
      <text>
        <r>
          <rPr>
            <b/>
            <sz val="9"/>
            <color indexed="81"/>
            <rFont val="Tahoma"/>
            <family val="2"/>
          </rPr>
          <t xml:space="preserve">CBJ:
</t>
        </r>
        <r>
          <rPr>
            <sz val="9"/>
            <color indexed="81"/>
            <rFont val="Tahoma"/>
            <family val="2"/>
          </rPr>
          <t xml:space="preserve">
PRIMEIRA no valor de R$ 631.756,92 (seiscentos e trinta e um mil setecentos e cinquenta e seis reais e noventa e dois centavos), após a publicação deste Termo no Diário Oficial do Estado da Bahia; 
 SEGUNDA, no valor de R$ 625.128,53 (seiscentos e vinte e cinco mil cento e vinte e oito reais e cinquenta e três centavos), após a comprovação do CONVENENTE que encaminhou à SUDESB a publicação no Diário Oficial do Município da homologação e adjudicação do processo licitatório realizado para a contratação de empresa especializada para execução da obra, bem como a cópia do inteiro teor do processo licitatório, com a avaliação de sua regularidade, constando a ORDEM DE SERVIÇO para início da obra, comprovante da informação à DRT das exigências contidas na Norma Regulamentadora nº 18, do Ministério do Trabalho e Emprego, publicada no DOU de 06/07/78; cópia do registro de inscrição do Cadastro Nacional de Obras – CNO da obra junto à Receita Federal do Brasil e cópia da ART - Anotação de Responsabilidade Técnica do Profissional, representante do MUNICÍPIO, responsável pela fiscalização da obra, bem como a aprovação da prestação de contas referente à primeira parcela e execução da primeira etapa da obra; 
 TERCEIRA, no valor de R$ 660.753,52 (seiscentos e sessenta mil setecentos e cinquenta e três reais e cinquenta e dois centavos), após aprovação da prestação de contas da segunda parcela e execução da segunda etapa da obra.</t>
        </r>
      </text>
    </comment>
    <comment ref="X21" authorId="0">
      <text>
        <r>
          <rPr>
            <b/>
            <sz val="9"/>
            <color indexed="81"/>
            <rFont val="Tahoma"/>
            <family val="2"/>
          </rPr>
          <t>ivanildes.souza:</t>
        </r>
        <r>
          <rPr>
            <sz val="9"/>
            <color indexed="81"/>
            <rFont val="Tahoma"/>
            <family val="2"/>
          </rPr>
          <t xml:space="preserve">
069.1486.2024.0000238-92</t>
        </r>
      </text>
    </comment>
    <comment ref="C22" authorId="1">
      <text>
        <r>
          <rPr>
            <b/>
            <sz val="9"/>
            <color indexed="81"/>
            <rFont val="Tahoma"/>
            <family val="2"/>
          </rPr>
          <t>CBJ:</t>
        </r>
        <r>
          <rPr>
            <sz val="9"/>
            <color indexed="81"/>
            <rFont val="Tahoma"/>
            <family val="2"/>
          </rPr>
          <t xml:space="preserve">
069.1479.2023.0005206-37</t>
        </r>
      </text>
    </comment>
    <comment ref="G22" authorId="1">
      <text>
        <r>
          <rPr>
            <b/>
            <sz val="9"/>
            <color indexed="81"/>
            <rFont val="Tahoma"/>
            <family val="2"/>
          </rPr>
          <t>CBJ:</t>
        </r>
        <r>
          <rPr>
            <sz val="9"/>
            <color indexed="81"/>
            <rFont val="Tahoma"/>
            <family val="2"/>
          </rPr>
          <t xml:space="preserve">
Dotação Orçamentária: Unidade Orçamentária 21.301/ Unidade
Gestora 0001
Função 27
Subfunção 812
 Programa 305
PAOE 7973
 Região Planejamento 7100
Natureza Despesa 4.4.70.42/ Destinação Recurso 1.500.0.100.000000.00.00.00 e
2.500.0.300.000000.00.00.00.</t>
        </r>
      </text>
    </comment>
    <comment ref="F24" authorId="0">
      <text>
        <r>
          <rPr>
            <b/>
            <sz val="9"/>
            <color indexed="81"/>
            <rFont val="Tahoma"/>
            <family val="2"/>
          </rPr>
          <t xml:space="preserve">ivanildes.souza:
</t>
        </r>
        <r>
          <rPr>
            <sz val="9"/>
            <color indexed="81"/>
            <rFont val="Tahoma"/>
            <family val="2"/>
          </rPr>
          <t xml:space="preserve">
PRIMEIRA no valor de R$703.889,70 (setecentos e três mil oitocentos e oitenta e nove reais e setenta centavos), após a publicação deste Termo no Diário Oficial do Estado da Bahia; 
SEGUNDA, no valor de R$603.392,55 (seiscentos e três mil trezentos e noventa e dois reais e cinquenta e cinco centavos), após comprovação do CONVENENTE que encaminhou à SUDESB a publicação no Diário Oficial do Município da homologação e adjudicação do processo licitatório realizado para a contratação de empresa especializada para execução da obra, bem como a cópia do inteiro teor do processo licitatório, com a avaliação de sua regularidade, constando a ORDEM DE SERVIÇO para início da obra, comprovante da informação à DRT das exigências contidas na Norma Regulamentadora nº 18, do Ministério do Trabalho e Emprego, publicada no DOU de 06/07/78; cópia do registro de inscrição do Cadastro Nacional de Obras – CNO da obra junto à Receita Federal do Brasil e cópia da ART - Anotação de Responsabilidade Técnica do Profissional, representante do MUNICÍPIO, responsável pela fiscalização da obra, bem como aprovação da prestação de contas referente à primeira parcela e execução da primeira etapa da obra; 
TERCEIRA, no valor de R$724.303,58 (setecentos e vinte e quatro mil trezentos e três reais e cinquenta e oito centavos), após aprovação da prestação de contas da segunda parcela e execução da segunda etapa da obra.
 </t>
        </r>
      </text>
    </comment>
    <comment ref="C25" authorId="0">
      <text>
        <r>
          <rPr>
            <b/>
            <sz val="9"/>
            <color indexed="81"/>
            <rFont val="Tahoma"/>
            <family val="2"/>
          </rPr>
          <t>ivanildes.souza:</t>
        </r>
        <r>
          <rPr>
            <sz val="9"/>
            <color indexed="81"/>
            <rFont val="Tahoma"/>
            <family val="2"/>
          </rPr>
          <t xml:space="preserve">
Processo: 069.1479.2023.0002893-66</t>
        </r>
      </text>
    </comment>
    <comment ref="G25" authorId="0">
      <text>
        <r>
          <rPr>
            <b/>
            <sz val="9"/>
            <color indexed="81"/>
            <rFont val="Tahoma"/>
            <family val="2"/>
          </rPr>
          <t>ivanildes.souza:</t>
        </r>
        <r>
          <rPr>
            <sz val="9"/>
            <color indexed="81"/>
            <rFont val="Tahoma"/>
            <family val="2"/>
          </rPr>
          <t xml:space="preserve">
Dotação Orçamentária: 
Unidade Orçamentária 21.301 
Unidade Gestora 0001
Função 27
Subfunção 812
Programa 305
PAOE 7973
Região Planejamento 6700
Natureza Despesa 4.4.40.42
Destinação Recurso 1.500.0.100.000000.00.00.00 e
ou 2.500.0.300.000000.00.00.00. </t>
        </r>
      </text>
    </comment>
  </commentList>
</comments>
</file>

<file path=xl/comments2.xml><?xml version="1.0" encoding="utf-8"?>
<comments xmlns="http://schemas.openxmlformats.org/spreadsheetml/2006/main">
  <authors>
    <author>ivanildes.souza</author>
    <author>CBJ</author>
  </authors>
  <commentList>
    <comment ref="Q4" authorId="0">
      <text>
        <r>
          <rPr>
            <b/>
            <sz val="9"/>
            <color indexed="81"/>
            <rFont val="Tahoma"/>
            <family val="2"/>
          </rPr>
          <t>ivanildes.souza:</t>
        </r>
        <r>
          <rPr>
            <sz val="9"/>
            <color indexed="81"/>
            <rFont val="Tahoma"/>
            <family val="2"/>
          </rPr>
          <t xml:space="preserve">
069.1459.2023.0004546-15</t>
        </r>
      </text>
    </comment>
    <comment ref="S4" authorId="0">
      <text>
        <r>
          <rPr>
            <b/>
            <sz val="9"/>
            <color indexed="81"/>
            <rFont val="Tahoma"/>
            <family val="2"/>
          </rPr>
          <t>ivanildes.souza:</t>
        </r>
        <r>
          <rPr>
            <sz val="9"/>
            <color indexed="81"/>
            <rFont val="Tahoma"/>
            <family val="2"/>
          </rPr>
          <t xml:space="preserve">
069.1465.2023.0003481-20
PORTARIA N° 15/24</t>
        </r>
      </text>
    </comment>
    <comment ref="C5" authorId="0">
      <text>
        <r>
          <rPr>
            <b/>
            <sz val="9"/>
            <color indexed="81"/>
            <rFont val="Tahoma"/>
            <family val="2"/>
          </rPr>
          <t>ivanildes.souza:</t>
        </r>
        <r>
          <rPr>
            <sz val="9"/>
            <color indexed="81"/>
            <rFont val="Tahoma"/>
            <family val="2"/>
          </rPr>
          <t xml:space="preserve">
Processo: 069.1465.2023.0003481-20</t>
        </r>
      </text>
    </comment>
    <comment ref="G5" authorId="0">
      <text>
        <r>
          <rPr>
            <b/>
            <sz val="9"/>
            <color indexed="81"/>
            <rFont val="Tahoma"/>
            <family val="2"/>
          </rPr>
          <t>ivanildes.souza:</t>
        </r>
        <r>
          <rPr>
            <sz val="9"/>
            <color indexed="81"/>
            <rFont val="Tahoma"/>
            <family val="2"/>
          </rPr>
          <t xml:space="preserve">
 Dotação Orçamentária: 
Unidade Orçamentária 21.301
Unidade Gestora 0001
 Função 27
Subfunção 812
Programa 308
PAOE 5793
 Região Planejamento 9900
 Natureza Despesa 3.3.70.41.000
Destinação Recurso
1.500.0.100.000000.00.00.00 e 1.500.0.100.500044.00.00.00.</t>
        </r>
      </text>
    </comment>
    <comment ref="F7" authorId="0">
      <text>
        <r>
          <rPr>
            <b/>
            <sz val="9"/>
            <color indexed="81"/>
            <rFont val="Tahoma"/>
            <family val="2"/>
          </rPr>
          <t>ivanildes.souza:</t>
        </r>
        <r>
          <rPr>
            <sz val="9"/>
            <color indexed="81"/>
            <rFont val="Tahoma"/>
            <family val="2"/>
          </rPr>
          <t xml:space="preserve">
Após publicação deste Termo no Diário Oficial do Estado.</t>
        </r>
      </text>
    </comment>
    <comment ref="Q7" authorId="0">
      <text>
        <r>
          <rPr>
            <b/>
            <sz val="9"/>
            <color indexed="81"/>
            <rFont val="Tahoma"/>
            <family val="2"/>
          </rPr>
          <t>ivanildes.souza:</t>
        </r>
        <r>
          <rPr>
            <sz val="9"/>
            <color indexed="81"/>
            <rFont val="Tahoma"/>
            <family val="2"/>
          </rPr>
          <t xml:space="preserve">
069.1459.2023.0004602-67</t>
        </r>
      </text>
    </comment>
    <comment ref="S7" authorId="0">
      <text>
        <r>
          <rPr>
            <b/>
            <sz val="9"/>
            <color indexed="81"/>
            <rFont val="Tahoma"/>
            <family val="2"/>
          </rPr>
          <t>ivanildes.souza:</t>
        </r>
        <r>
          <rPr>
            <sz val="9"/>
            <color indexed="81"/>
            <rFont val="Tahoma"/>
            <family val="2"/>
          </rPr>
          <t xml:space="preserve">
069.1465.2023.0004266-19</t>
        </r>
      </text>
    </comment>
    <comment ref="V7" authorId="0">
      <text>
        <r>
          <rPr>
            <b/>
            <sz val="9"/>
            <color indexed="81"/>
            <rFont val="Tahoma"/>
            <family val="2"/>
          </rPr>
          <t>ivanildes.souza:</t>
        </r>
        <r>
          <rPr>
            <sz val="9"/>
            <color indexed="81"/>
            <rFont val="Tahoma"/>
            <family val="2"/>
          </rPr>
          <t xml:space="preserve">
069.1459.2023.0004602-67</t>
        </r>
      </text>
    </comment>
    <comment ref="C8" authorId="0">
      <text>
        <r>
          <rPr>
            <b/>
            <sz val="9"/>
            <color indexed="81"/>
            <rFont val="Tahoma"/>
            <family val="2"/>
          </rPr>
          <t>ivanildes.souza:</t>
        </r>
        <r>
          <rPr>
            <sz val="9"/>
            <color indexed="81"/>
            <rFont val="Tahoma"/>
            <family val="2"/>
          </rPr>
          <t xml:space="preserve">
Processo: 069.1465.2023.0004266-19</t>
        </r>
      </text>
    </comment>
    <comment ref="G8" authorId="0">
      <text>
        <r>
          <rPr>
            <b/>
            <sz val="9"/>
            <color indexed="81"/>
            <rFont val="Tahoma"/>
            <family val="2"/>
          </rPr>
          <t>ivanildes.souza:</t>
        </r>
        <r>
          <rPr>
            <sz val="9"/>
            <color indexed="81"/>
            <rFont val="Tahoma"/>
            <family val="2"/>
          </rPr>
          <t xml:space="preserve">
Dotação Orçamentária: Unidade Orçamentária 21.301
Unidade Gestora 0001/
Função 27
Subfunção 812
 Programa 308
PAOE 5793
Região Planejamento 9900
Natureza Despesa 3.3.70.41.000
Destinação Recurso 1.500.0.100.000000.00.00.00. </t>
        </r>
      </text>
    </comment>
    <comment ref="U8" authorId="0">
      <text>
        <r>
          <rPr>
            <b/>
            <sz val="9"/>
            <color indexed="81"/>
            <rFont val="Tahoma"/>
            <family val="2"/>
          </rPr>
          <t>ivanildes.souza:</t>
        </r>
        <r>
          <rPr>
            <sz val="9"/>
            <color indexed="81"/>
            <rFont val="Tahoma"/>
            <family val="2"/>
          </rPr>
          <t xml:space="preserve">
Resumo do Termo de Apostilamento nº 08/2024 ao Termo de Convênio nº 03/2023
Processo: 069.1483.2024.0000297-08. Com fundamento no art. 57, da Lei nº 13.019/2014, de 31
de julho de 2014 (Marco Regulatório das Organizações da Sociedade Civil), resolve a SUDESB,
apostilar o Plano de Trabalho alusivo ao Termo de Convênio nº 03/2023, publicado no D.O.E
15.09.2023 no Caderno Executivo pág. 70 celebrado com o CONSÓRCIO INTERMUNICIPAL DE
DESENVOLVIMENTO DO CIRCUITO DO DIAMANTE DA CHAPADA DIAMANTINA - CIDCD:
ALTERAÇÃO DO MATERIAL DE CONSUMO: Fica alterado o modelo dos troféus campeão e
vice-campeão, constante no orçamento inicial.
Salvador - BA, 01 de fevereiro de 2024.
Vicente José de Lima Neto
Diretor-Geral da SUDESB
</t>
        </r>
      </text>
    </comment>
    <comment ref="F10" authorId="0">
      <text>
        <r>
          <rPr>
            <b/>
            <sz val="9"/>
            <color indexed="81"/>
            <rFont val="Tahoma"/>
            <family val="2"/>
          </rPr>
          <t>ivanildes.souza:</t>
        </r>
        <r>
          <rPr>
            <sz val="9"/>
            <color indexed="81"/>
            <rFont val="Tahoma"/>
            <family val="2"/>
          </rPr>
          <t xml:space="preserve">
Após publicação deste Termo no Diário Oficial do Estado.</t>
        </r>
      </text>
    </comment>
    <comment ref="S10" authorId="1">
      <text>
        <r>
          <rPr>
            <b/>
            <sz val="9"/>
            <color indexed="81"/>
            <rFont val="Tahoma"/>
            <family val="2"/>
          </rPr>
          <t>CBJ:</t>
        </r>
        <r>
          <rPr>
            <sz val="9"/>
            <color indexed="81"/>
            <rFont val="Tahoma"/>
            <family val="2"/>
          </rPr>
          <t xml:space="preserve">
069.1465.2023.0005033-89
PORTARIA N° 21/24</t>
        </r>
      </text>
    </comment>
    <comment ref="C11" authorId="0">
      <text>
        <r>
          <rPr>
            <b/>
            <sz val="9"/>
            <color indexed="81"/>
            <rFont val="Tahoma"/>
            <family val="2"/>
          </rPr>
          <t>ivanildes.souza:</t>
        </r>
        <r>
          <rPr>
            <sz val="9"/>
            <color indexed="81"/>
            <rFont val="Tahoma"/>
            <family val="2"/>
          </rPr>
          <t xml:space="preserve">
Processo: 069.1465.2023.0005033-89</t>
        </r>
      </text>
    </comment>
    <comment ref="G11" authorId="0">
      <text>
        <r>
          <rPr>
            <b/>
            <sz val="9"/>
            <color indexed="81"/>
            <rFont val="Tahoma"/>
            <family val="2"/>
          </rPr>
          <t>ivanildes.souza:</t>
        </r>
        <r>
          <rPr>
            <sz val="9"/>
            <color indexed="81"/>
            <rFont val="Tahoma"/>
            <family val="2"/>
          </rPr>
          <t xml:space="preserve">
Dotação
Orçamentária: 
Unidade Orçamentária 21.301
 Unidade Gestora 0001
Função 27
Subfunção 812
 Programa 308
 PAOE 5793
 Região Planejamento 9900
Natureza Despesa 3.3.70.41.000
Destinação Recurso 1.500.0.100.000000.00.00.00 e 1.500.0.100.500044.00.00.00 </t>
        </r>
      </text>
    </comment>
    <comment ref="F13" authorId="0">
      <text>
        <r>
          <rPr>
            <b/>
            <sz val="9"/>
            <color indexed="81"/>
            <rFont val="Tahoma"/>
            <family val="2"/>
          </rPr>
          <t>ivanildes.souza:</t>
        </r>
        <r>
          <rPr>
            <sz val="9"/>
            <color indexed="81"/>
            <rFont val="Tahoma"/>
            <family val="2"/>
          </rPr>
          <t xml:space="preserve">
Após publicação deste Termo no Diário Oficial do Estado.</t>
        </r>
      </text>
    </comment>
    <comment ref="C14" authorId="0">
      <text>
        <r>
          <rPr>
            <b/>
            <sz val="9"/>
            <color indexed="81"/>
            <rFont val="Tahoma"/>
            <family val="2"/>
          </rPr>
          <t>ivanildes.souza:</t>
        </r>
        <r>
          <rPr>
            <sz val="9"/>
            <color indexed="81"/>
            <rFont val="Tahoma"/>
            <family val="2"/>
          </rPr>
          <t xml:space="preserve">
Processo: 069.1465.2023.0005404-03</t>
        </r>
      </text>
    </comment>
    <comment ref="G14" authorId="0">
      <text>
        <r>
          <rPr>
            <sz val="9"/>
            <color indexed="81"/>
            <rFont val="Tahoma"/>
            <family val="2"/>
          </rPr>
          <t xml:space="preserve">
Dotação Orçamentária:
Unidade Orçamentária 21.301
Unidade Gestora 0001
Função 27
Subfunção 812
Programa 308
PAOE 5793
Região Planejamento9900
 Natureza Despesa 3.3.40.41.000
 Destinação Recurso 1.500.0.100.000000.00.00.00
e 1.749.0.246.000000.00.00.00.</t>
        </r>
      </text>
    </comment>
  </commentList>
</comments>
</file>

<file path=xl/comments3.xml><?xml version="1.0" encoding="utf-8"?>
<comments xmlns="http://schemas.openxmlformats.org/spreadsheetml/2006/main">
  <authors>
    <author>ilka.jesus</author>
    <author>ivanildes.souza</author>
    <author>CBJ</author>
    <author>ilma.jesus</author>
    <author>Ivanildes Machado Vilas Boas Souza</author>
    <author>Ilma Lima de Jesus</author>
  </authors>
  <commentList>
    <comment ref="O3" authorId="0">
      <text>
        <r>
          <rPr>
            <b/>
            <sz val="9"/>
            <color indexed="81"/>
            <rFont val="Tahoma"/>
            <family val="2"/>
          </rPr>
          <t>ilka.jesus:</t>
        </r>
        <r>
          <rPr>
            <sz val="9"/>
            <color indexed="81"/>
            <rFont val="Tahoma"/>
            <family val="2"/>
          </rPr>
          <t xml:space="preserve">
</t>
        </r>
      </text>
    </comment>
    <comment ref="P3" authorId="0">
      <text>
        <r>
          <rPr>
            <b/>
            <sz val="9"/>
            <color indexed="81"/>
            <rFont val="Tahoma"/>
            <family val="2"/>
          </rPr>
          <t>ilka.jesus:</t>
        </r>
        <r>
          <rPr>
            <sz val="9"/>
            <color indexed="81"/>
            <rFont val="Tahoma"/>
            <family val="2"/>
          </rPr>
          <t xml:space="preserve">
Registrar a situação:
CUMPRIDO
CUMPRIDO PARCIALMENTE
NÃO CUMPRIDO
SUSPENSO EM VIRTUDE DA PANDEMIA.</t>
        </r>
      </text>
    </comment>
    <comment ref="Q3" authorId="0">
      <text>
        <r>
          <rPr>
            <b/>
            <sz val="9"/>
            <color indexed="81"/>
            <rFont val="Tahoma"/>
            <family val="2"/>
          </rPr>
          <t>ilka.jesus:</t>
        </r>
        <r>
          <rPr>
            <sz val="9"/>
            <color indexed="81"/>
            <rFont val="Tahoma"/>
            <family val="2"/>
          </rPr>
          <t xml:space="preserve">
registrar data de emissão dos relatórios e tipo s parcial/ final</t>
        </r>
      </text>
    </comment>
    <comment ref="R3" authorId="0">
      <text>
        <r>
          <rPr>
            <b/>
            <sz val="9"/>
            <color indexed="81"/>
            <rFont val="Tahoma"/>
            <family val="2"/>
          </rPr>
          <t>ilka.jesus:</t>
        </r>
        <r>
          <rPr>
            <sz val="9"/>
            <color indexed="81"/>
            <rFont val="Tahoma"/>
            <family val="2"/>
          </rPr>
          <t xml:space="preserve">
registrar data de envio e devolução do relatório homologado.
</t>
        </r>
      </text>
    </comment>
    <comment ref="S3" authorId="0">
      <text>
        <r>
          <rPr>
            <b/>
            <sz val="9"/>
            <color indexed="81"/>
            <rFont val="Tahoma"/>
            <family val="2"/>
          </rPr>
          <t>ilka.jesus:</t>
        </r>
        <r>
          <rPr>
            <sz val="9"/>
            <color indexed="81"/>
            <rFont val="Tahoma"/>
            <family val="2"/>
          </rPr>
          <t xml:space="preserve">
Emitir parecer  parcial/ final referente a prestação de contas</t>
        </r>
      </text>
    </comment>
    <comment ref="G4" authorId="1">
      <text>
        <r>
          <rPr>
            <b/>
            <sz val="9"/>
            <color indexed="81"/>
            <rFont val="Tahoma"/>
            <family val="2"/>
          </rPr>
          <t>ivanildes.souza:</t>
        </r>
        <r>
          <rPr>
            <sz val="9"/>
            <color indexed="81"/>
            <rFont val="Tahoma"/>
            <family val="2"/>
          </rPr>
          <t xml:space="preserve">
Após a publicação do Termo de Fomento no Diário Oficial do Estado.</t>
        </r>
      </text>
    </comment>
    <comment ref="Z4" authorId="1">
      <text>
        <r>
          <rPr>
            <b/>
            <sz val="9"/>
            <color indexed="81"/>
            <rFont val="Tahoma"/>
            <family val="2"/>
          </rPr>
          <t>ivanildes.souza:</t>
        </r>
        <r>
          <rPr>
            <sz val="9"/>
            <color indexed="81"/>
            <rFont val="Tahoma"/>
            <family val="2"/>
          </rPr>
          <t xml:space="preserve">
069.1486.2023.0000622-69
PORTARIA N° 78/23</t>
        </r>
      </text>
    </comment>
    <comment ref="C5" authorId="1">
      <text>
        <r>
          <rPr>
            <b/>
            <sz val="9"/>
            <color indexed="81"/>
            <rFont val="Tahoma"/>
            <family val="2"/>
          </rPr>
          <t>ivanildes.souza:</t>
        </r>
        <r>
          <rPr>
            <sz val="9"/>
            <color indexed="81"/>
            <rFont val="Tahoma"/>
            <family val="2"/>
          </rPr>
          <t xml:space="preserve">
Processo: 069.1486.2023.0000622-69</t>
        </r>
      </text>
    </comment>
    <comment ref="H5"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 </t>
        </r>
      </text>
    </comment>
    <comment ref="G7" authorId="1">
      <text>
        <r>
          <rPr>
            <b/>
            <sz val="9"/>
            <color indexed="81"/>
            <rFont val="Tahoma"/>
            <family val="2"/>
          </rPr>
          <t xml:space="preserve">ivanildes.souza:
</t>
        </r>
        <r>
          <rPr>
            <sz val="9"/>
            <color indexed="81"/>
            <rFont val="Tahoma"/>
            <family val="2"/>
          </rPr>
          <t xml:space="preserve">
 Primeira parcela =  R$ 235.500,00 -  após a publicação do Termo de Fomento no Diário Oficial do Estado;
Segunda =R$ 100.530,00 - 90 (noventa) dias após o pagamento da primeira com a entrega dos relatórios técnicos e fotográficos equivalentes aos 03 (três) meses de atividade, avaliados pela Coordenação de Excelência Esportiva, e o parecer que ateste a execução do projeto e a apresentação da prestação de contas da primeira parcela.</t>
        </r>
      </text>
    </comment>
    <comment ref="V7" authorId="2">
      <text>
        <r>
          <rPr>
            <b/>
            <sz val="9"/>
            <color indexed="81"/>
            <rFont val="Tahoma"/>
            <family val="2"/>
          </rPr>
          <t>CBJ:</t>
        </r>
        <r>
          <rPr>
            <sz val="9"/>
            <color indexed="81"/>
            <rFont val="Tahoma"/>
            <family val="2"/>
          </rPr>
          <t xml:space="preserve">
Regular em 14/08/23</t>
        </r>
      </text>
    </comment>
    <comment ref="AB7" authorId="1">
      <text>
        <r>
          <rPr>
            <b/>
            <sz val="9"/>
            <color indexed="81"/>
            <rFont val="Tahoma"/>
            <family val="2"/>
          </rPr>
          <t>ivanildes.souza:</t>
        </r>
        <r>
          <rPr>
            <sz val="9"/>
            <color indexed="81"/>
            <rFont val="Tahoma"/>
            <family val="2"/>
          </rPr>
          <t xml:space="preserve">
Resumo do Termo de Apostilamento nº 23/2023 ao Termo de Fomento nº 06/2023
Processo: 069.1484.2023.0002358-27. Com fundamento no art. 57, da Lei nº 13.019/2014,
de 31 de julho de 2014 (Marco Regulatório das Organizações da Sociedade Civil), resolve a
SUDESB, apostilar a alteração do Plano de Trabalho do Termo de Fomento nº 06/2023, celebrado
com a Federação Baiana de Judô - FEBAJU: F. FORMA DE EXECUÇÃO DAS AÇÕES E DE
CUMPRIMENTO DAS METAS - dias 16 e 17/06/2023, Circuito Baiano de Judô - Etapa Ilhéus,
em Ilhéu-Ba.
Salvador - BA, 05 de junho de 2023.
Vicente José de Lima Neto
Diretor-Geral da SUDESB
</t>
        </r>
      </text>
    </comment>
    <comment ref="C8" authorId="3">
      <text>
        <r>
          <rPr>
            <b/>
            <sz val="9"/>
            <color indexed="81"/>
            <rFont val="Tahoma"/>
            <family val="2"/>
          </rPr>
          <t>ilma.jesus:</t>
        </r>
        <r>
          <rPr>
            <sz val="9"/>
            <color indexed="81"/>
            <rFont val="Tahoma"/>
            <family val="2"/>
          </rPr>
          <t xml:space="preserve">
 069.1486.2023.0000612-97
</t>
        </r>
      </text>
    </comment>
    <comment ref="H8"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Natureza da Despesa 3.3.50.41.000 
Destinação 1.500.0.100.000000.00.00.00. </t>
        </r>
      </text>
    </comment>
    <comment ref="AB8" authorId="1">
      <text>
        <r>
          <rPr>
            <b/>
            <sz val="9"/>
            <color indexed="81"/>
            <rFont val="Tahoma"/>
            <family val="2"/>
          </rPr>
          <t>ivanildes.souza:</t>
        </r>
        <r>
          <rPr>
            <sz val="9"/>
            <color indexed="81"/>
            <rFont val="Tahoma"/>
            <family val="2"/>
          </rPr>
          <t xml:space="preserve">
Resumo do Termo de Apostilamento nº 48/2023 ao Termo de Fomento nº 06/2023
Processo: 069.1484.2023.0003882-24. Com fundamento no art. 57, da Lei nº 13.019/2014,
de 31 de julho de 2014 (Marco Regulatório das Organizações da Sociedade Civil), resolve a
SUDESB, apostilar a alteração do Plano de Trabalho do Termo de Fomento nº 06/2023, firmado
com a FEDERAÇÃO BAIANA DE JUDÔ - FEBAJU: F. FORMA DE EXECUÇÃO DAS AÇÕES
E DE CUMPRIMENTO DAS METAS - CRONOGRAMA DO EVENTO: Dias 18 e 19/08/2023,
Campeonato Baiano Salvador, no Ginásio Poliesportivo de Cajazeiras -Salvador- BA.
Em 11 de agosto de 2023.
Vicente José de Lima Neto
Diretor-Geral
</t>
        </r>
      </text>
    </comment>
    <comment ref="AB9" authorId="1">
      <text>
        <r>
          <rPr>
            <b/>
            <sz val="9"/>
            <color indexed="81"/>
            <rFont val="Tahoma"/>
            <family val="2"/>
          </rPr>
          <t>ivanildes.souza:</t>
        </r>
        <r>
          <rPr>
            <sz val="9"/>
            <color indexed="81"/>
            <rFont val="Tahoma"/>
            <family val="2"/>
          </rPr>
          <t xml:space="preserve">
Resumo do Termo de Apostilamento nº 85/2023 ao Termo de Fomento nº 06/2023
Processo: 069.1484.2023.0005773-88. Com fundamento no art. 57, da Lei nº 13.019/2014, de 31
de julho de 2014 (Marco Regulatório das Organizações da Sociedade Civil), resolve a SUDESB.
Apostilar a alteração do Plano de Trabalho do Termo de Fomento nº 06/2023, celebrado com a Federação Baiana de Judô - FEBAJU: G. CRONOGRAMA DE ATIVIDADES - Mega Etapa L,dias 17 e 18 de novembro de 2023, no SESI Simões Filho/Ba; Etapa 9 - Campeonato Baiano de
Judô por Equipes e Absoluto, dia 19 de novembro de 2023, no SESI Simões Filho-BA.
Salvador - BA, 10 de novembro de 2023</t>
        </r>
      </text>
    </comment>
    <comment ref="Z10" authorId="1">
      <text>
        <r>
          <rPr>
            <b/>
            <sz val="9"/>
            <color indexed="81"/>
            <rFont val="Tahoma"/>
            <family val="2"/>
          </rPr>
          <t>ivanildes.souza:</t>
        </r>
        <r>
          <rPr>
            <sz val="9"/>
            <color indexed="81"/>
            <rFont val="Tahoma"/>
            <family val="2"/>
          </rPr>
          <t xml:space="preserve">
069.1484.2023.0003457-62</t>
        </r>
      </text>
    </comment>
    <comment ref="G11" authorId="1">
      <text>
        <r>
          <rPr>
            <b/>
            <sz val="9"/>
            <color indexed="81"/>
            <rFont val="Tahoma"/>
            <family val="2"/>
          </rPr>
          <t>ivanildes.souza:</t>
        </r>
        <r>
          <rPr>
            <sz val="9"/>
            <color indexed="81"/>
            <rFont val="Tahoma"/>
            <family val="2"/>
          </rPr>
          <t xml:space="preserve">
Primeira parcela = R$419.032,00  - Após a publicação do Termo de Fomento no Diário Oficial do Estado;
Segunda parcela = R$273.237,99  - 90 (noventa) dias após o pagamento da primeira com a entrega dos relatórios técnicos e fotográficos equivalentes aos 03 meses de atividade, avaliados pela Coordenação de Excelência Esportiva, e o parecer que ateste a execução do projeto e a apresentação da prestação de contas da primeira parcela;
Terceira = R$155.442,51, 180(cento e oitenta) dias após o pagamento da primeira, com os relatórios técnicos e fotográficos equivalentes aos 06 meses de atividade avaliados pela Coordenação de Excelência Esportiva, com o parecer que ateste a execução do projeto, visando à execução do “Campeonato Baiano de Canoagem Velocidade e Paracanoagem 2023”, no período de 02/04 a 31/12/2023. 
 </t>
        </r>
      </text>
    </comment>
    <comment ref="V11" authorId="1">
      <text>
        <r>
          <rPr>
            <b/>
            <sz val="9"/>
            <color indexed="81"/>
            <rFont val="Tahoma"/>
            <family val="2"/>
          </rPr>
          <t>ivanildes.souza:</t>
        </r>
        <r>
          <rPr>
            <sz val="9"/>
            <color indexed="81"/>
            <rFont val="Tahoma"/>
            <family val="2"/>
          </rPr>
          <t xml:space="preserve">
Regular em 12/09/23</t>
        </r>
      </text>
    </comment>
    <comment ref="Z11" authorId="1">
      <text>
        <r>
          <rPr>
            <b/>
            <sz val="9"/>
            <color indexed="81"/>
            <rFont val="Tahoma"/>
            <family val="2"/>
          </rPr>
          <t>ivanildes.souza:</t>
        </r>
        <r>
          <rPr>
            <sz val="9"/>
            <color indexed="81"/>
            <rFont val="Tahoma"/>
            <family val="2"/>
          </rPr>
          <t xml:space="preserve">
Processo: 069.1484.2023.0001251-34</t>
        </r>
      </text>
    </comment>
    <comment ref="AB11" authorId="1">
      <text>
        <r>
          <rPr>
            <b/>
            <sz val="9"/>
            <color indexed="81"/>
            <rFont val="Tahoma"/>
            <family val="2"/>
          </rPr>
          <t>ivanildes.souza:</t>
        </r>
        <r>
          <rPr>
            <sz val="9"/>
            <color indexed="81"/>
            <rFont val="Tahoma"/>
            <family val="2"/>
          </rPr>
          <t xml:space="preserve">
Resumo do Termo de Apostilamento nº 11/2023 ao Termo de Fomento nº 04/2023
Processo: 069.1484.2023.0001251-34. Com fundamento no art. 57, da Lei nº 13.019/2014, de 31
de julho de 2014 (Marco Regulatório das Organizações da Sociedade Civil), resolve a SUDESB,
apostilar a alteração do Plano de Trabalho do Termo de Fomento nº 04/2023, celebrado com a
Federação Bahiana de Canoagem - FEBAC: G. CRONOGRAMA DE ATIVIDADES - 23/04/2023,
1° Etapa Baiana de Canoagem Velocidade e Paracanoagem, em Ubatã-Ba
Salvador, 29 de março de 2023.
</t>
        </r>
      </text>
    </comment>
    <comment ref="C12" authorId="1">
      <text>
        <r>
          <rPr>
            <b/>
            <sz val="9"/>
            <color indexed="81"/>
            <rFont val="Tahoma"/>
            <family val="2"/>
          </rPr>
          <t>ivanildes.souza:</t>
        </r>
        <r>
          <rPr>
            <sz val="9"/>
            <color indexed="81"/>
            <rFont val="Tahoma"/>
            <family val="2"/>
          </rPr>
          <t xml:space="preserve">
Processo: 069.1486.2023.0000632-31</t>
        </r>
      </text>
    </comment>
    <comment ref="H12"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 </t>
        </r>
      </text>
    </comment>
    <comment ref="Z12" authorId="1">
      <text>
        <r>
          <rPr>
            <b/>
            <sz val="9"/>
            <color indexed="81"/>
            <rFont val="Tahoma"/>
            <family val="2"/>
          </rPr>
          <t>ivanildes.souza:</t>
        </r>
        <r>
          <rPr>
            <sz val="9"/>
            <color indexed="81"/>
            <rFont val="Tahoma"/>
            <family val="2"/>
          </rPr>
          <t xml:space="preserve">
Processo: 069.1484.2023.0001927-53</t>
        </r>
      </text>
    </comment>
    <comment ref="AB12" authorId="1">
      <text>
        <r>
          <rPr>
            <b/>
            <sz val="9"/>
            <color indexed="81"/>
            <rFont val="Tahoma"/>
            <family val="2"/>
          </rPr>
          <t>ivanildes.souza:</t>
        </r>
        <r>
          <rPr>
            <sz val="9"/>
            <color indexed="81"/>
            <rFont val="Tahoma"/>
            <family val="2"/>
          </rPr>
          <t xml:space="preserve">
Resumo do Termo de Apostilamento nº 16/2023 ao Termo de Fomento nº 04/2023
Processo: 069.1484.2023.0001927-53. Com fundamento no art. 57, da Lei nº 13.019/2014, de 31
de julho de 2014 (Marco Regulatório das Organizações da Sociedade Civil), resolve a SUDESB,
apostilar a alteração do Plano de Trabalho do Termo de Fomento nº 04/2023, celebrado com a
Federação Bahiana de Canoagem - FEBAC: G. CRONOGRAMA DE ATIVIDADES - 04/06/2023,
2ª Etapa Baiana de Canoagem Velocidade e Paracanoagem em Santo Estevão; 11/06/2023, 3ª
Etapa Baiana de Canoagem Velocidade e Paracanoagem, em São Félix; 10/09/2023, 7ª Etapa
Baiana de Canoagem Velocidade e Paracanoagem, em Camamu.
Salvador, 08 de maio de 2023.</t>
        </r>
      </text>
    </comment>
    <comment ref="Z13" authorId="1">
      <text>
        <r>
          <rPr>
            <b/>
            <sz val="9"/>
            <color indexed="81"/>
            <rFont val="Tahoma"/>
            <family val="2"/>
          </rPr>
          <t>ivanildes.souza:</t>
        </r>
        <r>
          <rPr>
            <sz val="9"/>
            <color indexed="81"/>
            <rFont val="Tahoma"/>
            <family val="2"/>
          </rPr>
          <t xml:space="preserve">
Processo: 069.1486.2023.0003155-74</t>
        </r>
      </text>
    </comment>
    <comment ref="AB13" authorId="1">
      <text>
        <r>
          <rPr>
            <b/>
            <sz val="9"/>
            <color indexed="81"/>
            <rFont val="Tahoma"/>
            <family val="2"/>
          </rPr>
          <t>ivanildes.souza:</t>
        </r>
        <r>
          <rPr>
            <sz val="9"/>
            <color indexed="81"/>
            <rFont val="Tahoma"/>
            <family val="2"/>
          </rPr>
          <t xml:space="preserve">
&lt;#E.G.B#816503#51#883222&gt;
Resumo do Termo de Apostilamento nº 40/2023 ao Termo de Fomento nº 04/2023
Processo: 069.1486.2023.0003155-74. Com fundamento no art. 57, da Lei nº 13.019/2014, de 31
de julho de 2014 (Marco Regulatório das Organizações da Sociedade Civil), resolve a SUDESB,
apostilar a alteração da dotação orçamentária do Termo de Fomento nº 04/2023, firmado com
a Federação Bahiana de Canoagem - FEBAC para: Unidade Orçamentária 21.301/ Unidade
Gestora 0001/ Função 27/ Subfunção 811/ Programa 303/ PAOE: 5779/ Região de Planejamento
9900/ Natureza da Despesa 3.3.50.41.000/ Destinação de Recurso 17490246000000000000.
Salvador, 19 de julho de 2023.
Vicente José de Lima Neto
Diretor-Geral
</t>
        </r>
      </text>
    </comment>
    <comment ref="AB14" authorId="1">
      <text>
        <r>
          <rPr>
            <b/>
            <sz val="9"/>
            <color indexed="81"/>
            <rFont val="Tahoma"/>
            <family val="2"/>
          </rPr>
          <t>ivanildes.souza:</t>
        </r>
        <r>
          <rPr>
            <sz val="9"/>
            <color indexed="81"/>
            <rFont val="Tahoma"/>
            <family val="2"/>
          </rPr>
          <t xml:space="preserve">
Resumo do Termo de Apostilamento nº 67/2023 ao Termo de Fomento nº 04/2023
Processo: Nº 069.1484.2023.0005068-71. Com fundamento no art. 57, da Lei nº 13.019/2014,
de 31 de julho de 2014 (Marco Regulatório das Organizações da Sociedade Civil), resolve a SUDESB, apostilar a alteração no Plano de Trabalho do Termo de Fomento nº 04/2023, fi rmado com a Federação Bahiana de Canoagem - FEBAC: G. CRONOGRAMA DE ATIVIDADES - dia 29/10/2023, 8ª Etapa Baiana de Canoagem Velocidade e Paracanoagem, em Itaetê-Bahia.
Salvador/Ba, 06 de outubro de 2023.
Vicente José de Lima Neto
Diretor-Geral da SUDESB</t>
        </r>
      </text>
    </comment>
    <comment ref="AB15" authorId="1">
      <text>
        <r>
          <rPr>
            <b/>
            <sz val="9"/>
            <color indexed="81"/>
            <rFont val="Tahoma"/>
            <family val="2"/>
          </rPr>
          <t>ivanildes.souza:</t>
        </r>
        <r>
          <rPr>
            <sz val="9"/>
            <color indexed="81"/>
            <rFont val="Tahoma"/>
            <family val="2"/>
          </rPr>
          <t xml:space="preserve">
Resumo do Termo de Apostilamento nº 83/2023 ao Termo de Fomento nº 04/2023
Processo: Nº 069.1484.2023.0005698-73. Com fundamento no art. 57, da Lei nº 13.019/2014,
de 31 de julho de 2014 (Marco Regulatório das Organizações da Sociedade Civil), resolve a
SUDESB, apostilar a alteração no Plano de Trabalho do Termo de Fomento nº 04/2023, firmado
com a Federação Bahiana de Canoagem - FEBAC: G. CRONOGRAMA DE ATIVIDADES - dia
11/11/2023, 9ª Etapa Baiana de Canoagem Velocidade e Paracanoagem, em Itacaré-Bahia.
Salvador/Ba, 08 de novembro de 2023.
Vicente José de Lima Neto
Diretor-Geral da SUDESB
</t>
        </r>
      </text>
    </comment>
    <comment ref="G16" authorId="2">
      <text>
        <r>
          <rPr>
            <b/>
            <sz val="9"/>
            <color indexed="81"/>
            <rFont val="Tahoma"/>
            <family val="2"/>
          </rPr>
          <t>CBJ:</t>
        </r>
        <r>
          <rPr>
            <sz val="9"/>
            <color indexed="81"/>
            <rFont val="Tahoma"/>
            <family val="2"/>
          </rPr>
          <t xml:space="preserve">
Após a publicação do Termo de Fomento no Diário Oficial do Estado.</t>
        </r>
      </text>
    </comment>
    <comment ref="AB16" authorId="1">
      <text>
        <r>
          <rPr>
            <b/>
            <sz val="9"/>
            <color indexed="81"/>
            <rFont val="Tahoma"/>
            <family val="2"/>
          </rPr>
          <t>ivanildes.souza:</t>
        </r>
        <r>
          <rPr>
            <sz val="9"/>
            <color indexed="81"/>
            <rFont val="Tahoma"/>
            <family val="2"/>
          </rPr>
          <t xml:space="preserve">
Resumo do Termo de Apostilamento nº 60/2023 ao Termo de Fomento nº 08/2023
Processo: 069.1484.2023.0004483-16. Com fundamento no art. 57, da Lei nº 13.019/2014, de 31
de julho de 2014 (Marco Regulatório das Organizações da Sociedade Civil), resolve a SUDESB,
apostilar a alteração no Plano de Trabalho do Termo de Fomento nº 08/2023, celebrado com a
Federação Baiana de Triathlon - FEBATRI: 3ª ETAPA - REGIONAL E SELETIVA TRIATHLON
ILHÉUS, dia 22 de outubro de 2023, na orla da cidade de Ilhéus-Ba, ponte Jorge Amado, com
largada às 06:45hs, válida para o ranking estadual e seletiva nacional.
Salvador - BA, 06 de setembro de 2023.
Vicente José de Lima Neto
Diretor-Geral/SUDESB
</t>
        </r>
      </text>
    </comment>
    <comment ref="H17"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t>
        </r>
      </text>
    </comment>
    <comment ref="Z17" authorId="1">
      <text>
        <r>
          <rPr>
            <b/>
            <sz val="9"/>
            <color indexed="81"/>
            <rFont val="Tahoma"/>
            <family val="2"/>
          </rPr>
          <t>ivanildes.souza:</t>
        </r>
        <r>
          <rPr>
            <sz val="9"/>
            <color indexed="81"/>
            <rFont val="Tahoma"/>
            <family val="2"/>
          </rPr>
          <t xml:space="preserve">
069.1486.2023.0000687-12
PORTARIA N° 62/23</t>
        </r>
      </text>
    </comment>
    <comment ref="C18" authorId="1">
      <text>
        <r>
          <rPr>
            <b/>
            <sz val="9"/>
            <color indexed="81"/>
            <rFont val="Tahoma"/>
            <family val="2"/>
          </rPr>
          <t>ivanildes.souza:</t>
        </r>
        <r>
          <rPr>
            <sz val="9"/>
            <color indexed="81"/>
            <rFont val="Tahoma"/>
            <family val="2"/>
          </rPr>
          <t xml:space="preserve">
Processo: 069.1486.2023.0000687-12</t>
        </r>
      </text>
    </comment>
    <comment ref="G23" authorId="1">
      <text>
        <r>
          <rPr>
            <b/>
            <sz val="9"/>
            <color indexed="81"/>
            <rFont val="Tahoma"/>
            <family val="2"/>
          </rPr>
          <t>ivanildes.souza:</t>
        </r>
        <r>
          <rPr>
            <sz val="9"/>
            <color indexed="81"/>
            <rFont val="Tahoma"/>
            <family val="2"/>
          </rPr>
          <t xml:space="preserve">
</t>
        </r>
        <r>
          <rPr>
            <b/>
            <sz val="9"/>
            <color indexed="81"/>
            <rFont val="Tahoma"/>
            <family val="2"/>
          </rPr>
          <t>A primeira</t>
        </r>
        <r>
          <rPr>
            <sz val="9"/>
            <color indexed="81"/>
            <rFont val="Tahoma"/>
            <family val="2"/>
          </rPr>
          <t xml:space="preserve"> no valor de R$200.000,00 após a publicação do Termo de Fomento no Diário Oficial do Estado;
</t>
        </r>
        <r>
          <rPr>
            <b/>
            <sz val="9"/>
            <color indexed="81"/>
            <rFont val="Tahoma"/>
            <family val="2"/>
          </rPr>
          <t>A segunda</t>
        </r>
        <r>
          <rPr>
            <sz val="9"/>
            <color indexed="81"/>
            <rFont val="Tahoma"/>
            <family val="2"/>
          </rPr>
          <t xml:space="preserve"> no valor de R$200.000,00  </t>
        </r>
        <r>
          <rPr>
            <b/>
            <sz val="9"/>
            <color indexed="81"/>
            <rFont val="Tahoma"/>
            <family val="2"/>
          </rPr>
          <t xml:space="preserve">60 (sessenta) dias após </t>
        </r>
        <r>
          <rPr>
            <sz val="9"/>
            <color indexed="81"/>
            <rFont val="Tahoma"/>
            <family val="2"/>
          </rPr>
          <t xml:space="preserve">o pagamento da primeira, com a entrega dos relatórios técnicos e fotográficos equivalentes as 02 etapas iniciais, avaliadas pela Coordenação de Excelência Esportiva, e o parecer que ateste a execução das mesmas e a apresentação da prestação de contas da primeira parcela , a prestação de contas da segunda parcela referente as outras 2 etapas, deverá ser efetuada antes do término da vigência deste, visando à execução do projeto no período de 02/04/2023 a 13/08/2023.
 </t>
        </r>
      </text>
    </comment>
    <comment ref="V23" authorId="1">
      <text>
        <r>
          <rPr>
            <b/>
            <sz val="9"/>
            <color indexed="81"/>
            <rFont val="Tahoma"/>
            <family val="2"/>
          </rPr>
          <t>ivanildes.souza:</t>
        </r>
        <r>
          <rPr>
            <sz val="9"/>
            <color indexed="81"/>
            <rFont val="Tahoma"/>
            <family val="2"/>
          </rPr>
          <t xml:space="preserve">
Regular em 05/01/24</t>
        </r>
      </text>
    </comment>
    <comment ref="AB23" authorId="1">
      <text>
        <r>
          <rPr>
            <b/>
            <sz val="9"/>
            <color indexed="81"/>
            <rFont val="Tahoma"/>
            <family val="2"/>
          </rPr>
          <t>ivanildes.souza:</t>
        </r>
        <r>
          <rPr>
            <sz val="9"/>
            <color indexed="81"/>
            <rFont val="Tahoma"/>
            <family val="2"/>
          </rPr>
          <t xml:space="preserve">
Resumo do Termo de Apostilamento nº 17/2023 ao Termo de Fomento nº 13/2023
Processo: 069.1484.2023.0002042-71. Com fundamento no art. 57, da Lei nº 13.019/2014, de 31
de julho de 2014 (Marco Regulatório das Organizações da Sociedade Civil), resolve a SUDESB,
apostilar a alteração do Plano de Trabalho do Termo de Fomento nº 13/2023, celebrado
com a Federação Baiana de Ciclismo - FBC: F. FORMA DE EXECUÇÃO DAS AÇÕES E DE
CUMPRIMENTO DAS METAS: 2. Etapa com execução em 13 de maio de 2023, da Copa Bahia
de BMX -Salvador.
Salvador - BA, 09 de maio de 2023.
Vicente José de Lima Neto
Diretor-Geral</t>
        </r>
      </text>
    </comment>
    <comment ref="C24" authorId="1">
      <text>
        <r>
          <rPr>
            <b/>
            <sz val="9"/>
            <color indexed="81"/>
            <rFont val="Tahoma"/>
            <family val="2"/>
          </rPr>
          <t>ivanildes.souza:</t>
        </r>
        <r>
          <rPr>
            <sz val="9"/>
            <color indexed="81"/>
            <rFont val="Tahoma"/>
            <family val="2"/>
          </rPr>
          <t xml:space="preserve">
Processo: 069.1486.2023.0000914-47</t>
        </r>
      </text>
    </comment>
    <comment ref="H24"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Destinação1.500.0.100.000000.00.00.00. </t>
        </r>
      </text>
    </comment>
    <comment ref="AB24" authorId="1">
      <text>
        <r>
          <rPr>
            <b/>
            <sz val="9"/>
            <color indexed="81"/>
            <rFont val="Tahoma"/>
            <family val="2"/>
          </rPr>
          <t>ivanildes.souza:</t>
        </r>
        <r>
          <rPr>
            <sz val="9"/>
            <color indexed="81"/>
            <rFont val="Tahoma"/>
            <family val="2"/>
          </rPr>
          <t xml:space="preserve">
Resumo do Termo de Apostilamento nº 25/2023 ao Termo de Fomento nº 13/2023
Processo: 069.1484.2023.0002790-18. Com fundamento no art. 57, da Lei nº 13.019/2014, de 31
de julho de 2014 (Marco Regulatório das Organizações da Sociedade Civil), resolve a SUDESB,
apostilar a alteração no Plano de Trabalho do Termo de Fomento nº 13/2023, firmado com a
Federação Baiana de Ciclismo: F. FORMA DE EXECUÇÃO DAS AÇÕES E DE CUMPRIMENTO
DAS METAS - 3. Etapa em 18 de Junho de 2023 - GP Bahia de BMX em Salvador - Bahia.
Salvador - BA, 13 de junho de 2023.</t>
        </r>
      </text>
    </comment>
    <comment ref="G27" authorId="1">
      <text>
        <r>
          <rPr>
            <b/>
            <sz val="9"/>
            <color indexed="81"/>
            <rFont val="Tahoma"/>
            <family val="2"/>
          </rPr>
          <t>ivanildes.souza:</t>
        </r>
        <r>
          <rPr>
            <sz val="9"/>
            <color indexed="81"/>
            <rFont val="Tahoma"/>
            <family val="2"/>
          </rPr>
          <t xml:space="preserve">
</t>
        </r>
        <r>
          <rPr>
            <b/>
            <sz val="9"/>
            <color indexed="81"/>
            <rFont val="Tahoma"/>
            <family val="2"/>
          </rPr>
          <t>PRIMEIRA no valor de R$ 1.106.468,86</t>
        </r>
        <r>
          <rPr>
            <sz val="9"/>
            <color indexed="81"/>
            <rFont val="Tahoma"/>
            <family val="2"/>
          </rPr>
          <t xml:space="preserve"> (um milhão cento e seis mil, quatrocentos e sessenta e oito reais e oitenta e seis centavos) após a publicação do Termo de Fomento no Diário Oficial do Estado, visando à compra de materiais e à execução do projeto nos meses de abril/2023, maio/2023, junho/2023 e julho/2023; 
</t>
        </r>
        <r>
          <rPr>
            <b/>
            <sz val="9"/>
            <color indexed="81"/>
            <rFont val="Tahoma"/>
            <family val="2"/>
          </rPr>
          <t>SEGUNDA no valor de R$ 598.695,84</t>
        </r>
        <r>
          <rPr>
            <sz val="9"/>
            <color indexed="81"/>
            <rFont val="Tahoma"/>
            <family val="2"/>
          </rPr>
          <t xml:space="preserve"> (quinhentos e noventa e oito mil seiscentos e noventa e cinco reais e oitenta e quatro centavos) sendo que: 523.147,84 Quinhentos e vinte e três mil, cento e quarenta e sete reais e oitenta e quatro centavos) equivalente a segunda parcela prevista na formalização e R$75.548,00 (setenta e cinco mil quinhentos e quarenta e oito reais), oriundos do primeiro aditivo do presente termo, com vistas à execução do projeto nos meses de agosto/2023, setembro/2023, outubro/2023 e novembro/2023, e aquisição do uniforme, após a entrega dos relatórios técnicos e fotográficos equivalentes aos 04 (quatro) primeiros meses de atividade, avaliados pela Diretoria de Fomento ao Esporte, com o parecer que ateste a execução do projeto e a apresentação da prestação de contas da primeira parcela; 
</t>
        </r>
        <r>
          <rPr>
            <b/>
            <sz val="9"/>
            <color indexed="81"/>
            <rFont val="Tahoma"/>
            <family val="2"/>
          </rPr>
          <t>TERCEIRA, no valor de R$ 100.000,00 (cem mil reais) referente a parcela inicial do 2º Termo Aditivo, visando a contratação de 01 (um) Auxiliar de Serviços Gerais, 01(um) Coordenador Administrativo e ao sinal da compra de 14 (quatorze) embarcações. "Recurso liberado após a apresentação do relatório técnico do mês de setembro/2023".
QUARTA e ultima parcela no valor de R$578.068,93 (quinhentos e setenta e oito mil sessenta e oitos reais e noventa e três centavos). Sendo que: R$ 460.851,70 (quatrocentos e sessenta mil, oitocentos e cinquenta e um reais e setenta centavos) equivale a ultima parcela prevista na formalização e R$ 117.217,23 (cento e dezessete mil, duzentos e dezessete reais e vinte e três centavos) oriundos do complemento do 2º aditivo do presente termo.    "Recurso liberado após a aprovação da prestação de contas da 1ª parcela e entrega dos relatórios técnicos e fotográficos do quinto, sexto, sétimo e oitavo mês de projeto, avaliados pela Diretoria de Fomento ao Esporte, com o parecer que ateste a execução do projeto".</t>
        </r>
        <r>
          <rPr>
            <sz val="9"/>
            <color indexed="81"/>
            <rFont val="Tahoma"/>
            <family val="2"/>
          </rPr>
          <t xml:space="preserve">
</t>
        </r>
      </text>
    </comment>
    <comment ref="V27" authorId="1">
      <text>
        <r>
          <rPr>
            <b/>
            <sz val="9"/>
            <color indexed="81"/>
            <rFont val="Tahoma"/>
            <family val="2"/>
          </rPr>
          <t>ivanildes.souza:</t>
        </r>
        <r>
          <rPr>
            <sz val="9"/>
            <color indexed="81"/>
            <rFont val="Tahoma"/>
            <family val="2"/>
          </rPr>
          <t xml:space="preserve">
Regular em 24/01/24</t>
        </r>
      </text>
    </comment>
    <comment ref="Z27" authorId="1">
      <text>
        <r>
          <rPr>
            <b/>
            <sz val="9"/>
            <color indexed="81"/>
            <rFont val="Tahoma"/>
            <family val="2"/>
          </rPr>
          <t>ivanildes.souza:</t>
        </r>
        <r>
          <rPr>
            <sz val="9"/>
            <color indexed="81"/>
            <rFont val="Tahoma"/>
            <family val="2"/>
          </rPr>
          <t xml:space="preserve">
069.1480.2023.0003142-64</t>
        </r>
      </text>
    </comment>
    <comment ref="AB27" authorId="1">
      <text>
        <r>
          <rPr>
            <b/>
            <sz val="9"/>
            <color indexed="81"/>
            <rFont val="Tahoma"/>
            <family val="2"/>
          </rPr>
          <t>ivanildes.souza:</t>
        </r>
        <r>
          <rPr>
            <sz val="9"/>
            <color indexed="81"/>
            <rFont val="Tahoma"/>
            <family val="2"/>
          </rPr>
          <t xml:space="preserve">
Resumo do Primeiro Termo Aditivo ao Termo de Fomento nº 07/2023
Processo: 069.1480.2023.0003142-64. Partes: SUDESB e FEDERAÇÃO BAHIANA DE
CANOAGEM - FEBAC. Do Acréscimo de Valor: fica acrescido ao Plano de Trabalho do “Projeto
Remando em Águas Baianas”, o valor de R$75.548,00 (setenta e cinco mil quinhentos e quarenta
e oito reais), destinado a compra de uniformes extras para os alunos e professores. Dotação
Orçamentária: Unidade Orçamentária 21.301/ Unidade Gestora 0001/ Função 27/ Subfunção
812/ Programa 314/ PAOE 4565/ Região Planejamento 9900/ Natureza Despesa 3.3.50.43.000/
Destinação do Recurso 1.500.0.100.000000.00.00.00 e 1.749.0.246.000000.00.00.00. Do Valor:
Fica alterado o valor global da parceria para R$ 2.166.016,40 (dois milhões cento e sessenta
e seis mil dezesseis reais e quarenta centavos). Data: 19/07/2023. Assinam: Vicente José de
Lima Neto, Diretor-Geral da SUDESB e Camila da Conceição Lima, Representante Legal da
FEBAC.</t>
        </r>
      </text>
    </comment>
    <comment ref="C28" authorId="1">
      <text>
        <r>
          <rPr>
            <b/>
            <sz val="9"/>
            <color indexed="81"/>
            <rFont val="Tahoma"/>
            <family val="2"/>
          </rPr>
          <t>ivanildes.souza:</t>
        </r>
        <r>
          <rPr>
            <sz val="9"/>
            <color indexed="81"/>
            <rFont val="Tahoma"/>
            <family val="2"/>
          </rPr>
          <t xml:space="preserve">
Processo: 069.1486.2023.0000789-39</t>
        </r>
      </text>
    </comment>
    <comment ref="H28"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812
Programa 314
PAOE 4565
Região Planejamento 9900
Natureza da Despesa 3.3.50.43.000 e 4.4.50.42.000 Destinação 1.500.0.100.000000.00.00.00. 
</t>
        </r>
        <r>
          <rPr>
            <b/>
            <sz val="9"/>
            <color indexed="81"/>
            <rFont val="Tahoma"/>
            <family val="2"/>
          </rPr>
          <t>DOE 21/07/23
1º TERMO ADITIVO VALOR            R$ 75.548,00</t>
        </r>
        <r>
          <rPr>
            <sz val="9"/>
            <color indexed="81"/>
            <rFont val="Tahoma"/>
            <family val="2"/>
          </rPr>
          <t xml:space="preserve">
Dotação
Orçamentária: Unidade Orçamentária 21.301/ Unidade Gestora 0001/ Função 27/ Subfunção
812/ Programa 314/ PAOE 4565/ Região Planejamento 9900/ Natureza Despesa 3.3.50.43.000/
Destinação do Recurso 1.500.0.100.000000.00.00.00 e 1.749.0.246.000000.00.00.00.</t>
        </r>
      </text>
    </comment>
    <comment ref="Z28" authorId="1">
      <text>
        <r>
          <rPr>
            <b/>
            <sz val="9"/>
            <color indexed="81"/>
            <rFont val="Tahoma"/>
            <family val="2"/>
          </rPr>
          <t>ivanildes.souza:</t>
        </r>
        <r>
          <rPr>
            <sz val="9"/>
            <color indexed="81"/>
            <rFont val="Tahoma"/>
            <family val="2"/>
          </rPr>
          <t xml:space="preserve">
069.1486.2023.0004032-79</t>
        </r>
      </text>
    </comment>
    <comment ref="AB28" authorId="1">
      <text>
        <r>
          <rPr>
            <b/>
            <sz val="9"/>
            <color indexed="81"/>
            <rFont val="Tahoma"/>
            <family val="2"/>
          </rPr>
          <t>ivanildes.souza:</t>
        </r>
        <r>
          <rPr>
            <sz val="9"/>
            <color indexed="81"/>
            <rFont val="Tahoma"/>
            <family val="2"/>
          </rPr>
          <t xml:space="preserve">
Processo: 069.1486.2023.0004032-79. Partes: SUDESB e FEDERAÇÃO BAHIANA DE
CANOAGEM - FEBAC. Do Aditivo de Valor: fica acrescido ao Plano de Trabalho do “Projeto
Remando em Águas Baianas”, o valor de R$ 217.217,23 (duzentos e dezessete mil, duzentos e
dezessete reais e vinte e três centavos), destinado a contratação de recursos humanos, pagamento
de exames admissionais/demissionais e compra de embarcações. Dotação Orçamentária:
Unidade Orçamentária 21.301/ Unidade Gestora 0001/ Função 27/ Subfunção 812/ Programa
314/ PAOE 4565/ Região Planejamento 9900/ Natureza Despesa 3.3.50.43.000 e 4.4.50.42.000/
Destinação do Recurso 1.500.0.100.000000.00.00.00 e 1.749.0.246.000000.00.00.00. Do
Valor: Fica alterado o valor global da parceria para R$ 2.383.233,63 (dois milhões, trezentos e
oitenta e três mil, duzentos e trinta e três reais e sessenta e três centavos). Data: 18/10/2023.
Assinam: Vicente José de Lima Neto, Diretor-Geral da SUDESB e Camila da Conceição Lima,
Representante Legal da FEBAC.
</t>
        </r>
      </text>
    </comment>
    <comment ref="G31" authorId="1">
      <text>
        <r>
          <rPr>
            <b/>
            <sz val="9"/>
            <color indexed="81"/>
            <rFont val="Tahoma"/>
            <family val="2"/>
          </rPr>
          <t>ivanildes.souza:</t>
        </r>
        <r>
          <rPr>
            <sz val="9"/>
            <color indexed="81"/>
            <rFont val="Tahoma"/>
            <family val="2"/>
          </rPr>
          <t xml:space="preserve">
</t>
        </r>
        <r>
          <rPr>
            <b/>
            <sz val="9"/>
            <color indexed="81"/>
            <rFont val="Tahoma"/>
            <family val="2"/>
          </rPr>
          <t xml:space="preserve">PRIMEIRA, </t>
        </r>
        <r>
          <rPr>
            <sz val="9"/>
            <color indexed="81"/>
            <rFont val="Tahoma"/>
            <family val="2"/>
          </rPr>
          <t xml:space="preserve">no valor de R$ 371.416,66 (Trezentos e setenta e um mil, quatrocentos e dezesseis reais e sessenta e seis centavos), após a publicação do Termo de Fomento no Diário Oficial do Estado, visando à compra de materiais e a execução do projeto nos meses de abril/2023, maio/2023, junho/2023 e julho/2023; 
</t>
        </r>
        <r>
          <rPr>
            <b/>
            <sz val="9"/>
            <color indexed="81"/>
            <rFont val="Tahoma"/>
            <family val="2"/>
          </rPr>
          <t>SEGUNDA,</t>
        </r>
        <r>
          <rPr>
            <sz val="9"/>
            <color indexed="81"/>
            <rFont val="Tahoma"/>
            <family val="2"/>
          </rPr>
          <t xml:space="preserve"> no valor de R$ 299.514,66 (duzentos e noventa e nove mil, quinhentos e quatorze reais e sessenta e seis centavos), visando à execução do projeto nos meses de agosto/2023, setembro/2023, outubro/2023, novembro/2023, dezembro/2023, janeiro/2024, fevereiro/2024 e março/2024, após a entrega dos relatórios técnicos e fotográficos equivalentes aos 04 (quatro) primeiros meses de atividade, avaliados pelo Gestor da Parceria e pela Diretoria de Fomento ao Esporte, com o parecer que ateste a execução do projeto e a apresentação da prestação de contas da primeira parcela.
 </t>
        </r>
      </text>
    </comment>
    <comment ref="C32" authorId="1">
      <text>
        <r>
          <rPr>
            <b/>
            <sz val="9"/>
            <color indexed="81"/>
            <rFont val="Tahoma"/>
            <family val="2"/>
          </rPr>
          <t>ivanildes.souza:</t>
        </r>
        <r>
          <rPr>
            <sz val="9"/>
            <color indexed="81"/>
            <rFont val="Tahoma"/>
            <family val="2"/>
          </rPr>
          <t xml:space="preserve">
069.1486.2023.0000537-82</t>
        </r>
      </text>
    </comment>
    <comment ref="H32"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812
Programa 314
PAOE 4565
Região Planejamento 9900
 Natureza da Despesa 3.3.50.43.000 Destinação 1.500.0.100.000000.00.00.00.</t>
        </r>
      </text>
    </comment>
    <comment ref="V34" authorId="1">
      <text>
        <r>
          <rPr>
            <b/>
            <sz val="9"/>
            <color indexed="81"/>
            <rFont val="Tahoma"/>
            <family val="2"/>
          </rPr>
          <t>ivanildes.souza:</t>
        </r>
        <r>
          <rPr>
            <sz val="9"/>
            <color indexed="81"/>
            <rFont val="Tahoma"/>
            <family val="2"/>
          </rPr>
          <t xml:space="preserve">
Regular em 24/10/23</t>
        </r>
      </text>
    </comment>
    <comment ref="Z34" authorId="1">
      <text>
        <r>
          <rPr>
            <b/>
            <sz val="9"/>
            <color indexed="81"/>
            <rFont val="Tahoma"/>
            <family val="2"/>
          </rPr>
          <t>ivanildes.souza:</t>
        </r>
        <r>
          <rPr>
            <sz val="9"/>
            <color indexed="81"/>
            <rFont val="Tahoma"/>
            <family val="2"/>
          </rPr>
          <t xml:space="preserve">
Processo: 069.1484.2023.0001877-50</t>
        </r>
      </text>
    </comment>
    <comment ref="AB34" authorId="1">
      <text>
        <r>
          <rPr>
            <b/>
            <sz val="9"/>
            <color indexed="81"/>
            <rFont val="Tahoma"/>
            <family val="2"/>
          </rPr>
          <t>ivanildes.souza:</t>
        </r>
        <r>
          <rPr>
            <sz val="9"/>
            <color indexed="81"/>
            <rFont val="Tahoma"/>
            <family val="2"/>
          </rPr>
          <t xml:space="preserve">
Resumo do Termo de Apostilamento nº 44/2023 ao Termo de Fomento nº 14/2023
Processo: 069.1484.2023.0001877-50. Com fundamento no art. 57, da Lei nº 13.019/2014,
de 31 de julho de 2014 (Marco Regulatório das Organizações da Sociedade Civil), resolve
a SUDESB, apostilar a alteração do Plano de Trabalho do Termo de Fomento nº 11/2023,
celebrado com a FEDERAÇÃO BAIANA DE JIU JITSU E MMA - FBJJMMA: F. FORMA DE
EXECUÇÃO DAS AÇÕES E DE CUMPRIMENTO DAS METAS - I ETAPA CIRCUITO BAIANO
DE MMA, dia 20.05.2023, no SHOPPING BELA VISTA; II ETAPA CIRCUITO BAIANO DE MMA,
dia 29.07.2023 no CENTRO DE BOXE E ARTES MARCIAIS.
Salvador - BA, 28 de julho de 2023.
Vicente José de Lima Neto
Diretor-Geral da SUDESB</t>
        </r>
      </text>
    </comment>
    <comment ref="C35" authorId="1">
      <text>
        <r>
          <rPr>
            <b/>
            <sz val="9"/>
            <color indexed="81"/>
            <rFont val="Tahoma"/>
            <family val="2"/>
          </rPr>
          <t>ivanildes.souza:</t>
        </r>
        <r>
          <rPr>
            <sz val="9"/>
            <color indexed="81"/>
            <rFont val="Tahoma"/>
            <family val="2"/>
          </rPr>
          <t xml:space="preserve">
Processo: 069.1486.2023.0000840-76</t>
        </r>
      </text>
    </comment>
    <comment ref="H35"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 </t>
        </r>
      </text>
    </comment>
    <comment ref="G37" authorId="2">
      <text>
        <r>
          <rPr>
            <b/>
            <sz val="9"/>
            <color indexed="81"/>
            <rFont val="Tahoma"/>
            <family val="2"/>
          </rPr>
          <t>CBJ:</t>
        </r>
        <r>
          <rPr>
            <sz val="9"/>
            <color indexed="81"/>
            <rFont val="Tahoma"/>
            <family val="2"/>
          </rPr>
          <t xml:space="preserve">
Após a publicação do Termo de Fomento no Diário Oficial do Estado.</t>
        </r>
      </text>
    </comment>
    <comment ref="V37" authorId="1">
      <text>
        <r>
          <rPr>
            <b/>
            <sz val="9"/>
            <color indexed="81"/>
            <rFont val="Tahoma"/>
            <family val="2"/>
          </rPr>
          <t>ivanildes.souza:</t>
        </r>
        <r>
          <rPr>
            <sz val="9"/>
            <color indexed="81"/>
            <rFont val="Tahoma"/>
            <family val="2"/>
          </rPr>
          <t xml:space="preserve">
Regular em 30/01/24</t>
        </r>
      </text>
    </comment>
    <comment ref="Z37" authorId="1">
      <text>
        <r>
          <rPr>
            <b/>
            <sz val="9"/>
            <color indexed="81"/>
            <rFont val="Tahoma"/>
            <family val="2"/>
          </rPr>
          <t>ivanildes.souza:</t>
        </r>
        <r>
          <rPr>
            <sz val="9"/>
            <color indexed="81"/>
            <rFont val="Tahoma"/>
            <family val="2"/>
          </rPr>
          <t xml:space="preserve">
Processo: 069.1484.2023.0001909-71.</t>
        </r>
      </text>
    </comment>
    <comment ref="AB37" authorId="1">
      <text>
        <r>
          <rPr>
            <b/>
            <sz val="9"/>
            <color indexed="81"/>
            <rFont val="Tahoma"/>
            <family val="2"/>
          </rPr>
          <t>ivanildes.souza:</t>
        </r>
        <r>
          <rPr>
            <sz val="9"/>
            <color indexed="81"/>
            <rFont val="Tahoma"/>
            <family val="2"/>
          </rPr>
          <t xml:space="preserve">
Resumo do Termo de Apostilamento nº 14/2023 ao Termo de Fomento nº 15/2023
Processo: 069.1484.2023.0001909-71. Com fundamento no art. 57, da Lei nº 13.019/2014, de 31
de julho de 2014 (Marco Regulatório das Organizações da Sociedade Civil), resolve a SUDESB,
apostilar o Plano de Trabalho do Termo de Fomento nº 15/2023, celebrado com a Federação
de Muaythai Tradicional do Estado Da Bahia - FMTT: G. CRONOGRAMA DE ATIVIDADES - 1ª
Etapa - Campeonato Baiano de Muaythai - Etapa I, 27/05/2023; 2ª Etapa - Campeonato Baiano
de Muaythai - Etapa II, 17/06/2023; 3ª Etapa - Seminário Técnico sobre PCD (pessoa com
deficiência) - Fases 1 e 2, 16/06/2023 e 21/07/2023; 4ª Etapa - Curso de Capacitação Técnica
de Muaythai Tradicional, 03/06/2023
Salvador, 03 de maio de 2023.</t>
        </r>
      </text>
    </comment>
    <comment ref="C38" authorId="1">
      <text>
        <r>
          <rPr>
            <b/>
            <sz val="9"/>
            <color indexed="81"/>
            <rFont val="Tahoma"/>
            <family val="2"/>
          </rPr>
          <t>ivanildes.souza:</t>
        </r>
        <r>
          <rPr>
            <sz val="9"/>
            <color indexed="81"/>
            <rFont val="Tahoma"/>
            <family val="2"/>
          </rPr>
          <t xml:space="preserve">
Processo: 069.1486.2023.0000860-10</t>
        </r>
      </text>
    </comment>
    <comment ref="H38"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e 128
 Programa 303 e 308
PAOE 5779 e 5644
Região Planejamento 9900
e 7800
Natureza da Despesa 3.3.50.41.000/ Destinação 1.500.0.100.000000.00.00.00. </t>
        </r>
      </text>
    </comment>
    <comment ref="Z38" authorId="1">
      <text>
        <r>
          <rPr>
            <b/>
            <sz val="9"/>
            <color indexed="81"/>
            <rFont val="Tahoma"/>
            <family val="2"/>
          </rPr>
          <t>ivanildes.souza:</t>
        </r>
        <r>
          <rPr>
            <sz val="9"/>
            <color indexed="81"/>
            <rFont val="Tahoma"/>
            <family val="2"/>
          </rPr>
          <t xml:space="preserve">
Processo: 069.1484.2023.0002628-08</t>
        </r>
      </text>
    </comment>
    <comment ref="AB38" authorId="1">
      <text>
        <r>
          <rPr>
            <b/>
            <sz val="9"/>
            <color indexed="81"/>
            <rFont val="Tahoma"/>
            <family val="2"/>
          </rPr>
          <t>ivanildes.souza:</t>
        </r>
        <r>
          <rPr>
            <sz val="9"/>
            <color indexed="81"/>
            <rFont val="Tahoma"/>
            <family val="2"/>
          </rPr>
          <t xml:space="preserve">
Resumo do Termo de Apostilamento nº 26/2023 ao Termo de Fomento nº 15/2023
Processo: 069.1484.2023.0002628-08. Com fundamento no art. 57, da Lei nº 13.019/2014,
de 31 de julho de 2014 (Marco Regulatório das Organizações da Sociedade Civil), resolve a
SUDESB, apostilar a alteração do Plano de Trabalho do Termo de Fomento nº 15/2023, firmado
com a FEDERAÇÃO DE MUAY THAI TRADICIONAL DO ESTADO DA BAHIA - FMTT: G.
CRONOGRAMA DE ATIVIDADES, ITEM 03, 4ª Etapa - Curso de Capacitação Técnica de Muay
thai Tradicional se realizará em 18/06/2023 no Centro de Treinamento de Boxe e Artes Marciais
Waldemar Santana, no Largo de Roma, em Salvador-Ba.
Vicente José de Lima Neto
Diretor-Geral</t>
        </r>
      </text>
    </comment>
    <comment ref="Z39" authorId="1">
      <text>
        <r>
          <rPr>
            <b/>
            <sz val="9"/>
            <color indexed="81"/>
            <rFont val="Tahoma"/>
            <family val="2"/>
          </rPr>
          <t>ivanildes.souza:</t>
        </r>
        <r>
          <rPr>
            <sz val="9"/>
            <color indexed="81"/>
            <rFont val="Tahoma"/>
            <family val="2"/>
          </rPr>
          <t xml:space="preserve">
069.1486.2023.0000860-10
PORTARIA N° 42/23</t>
        </r>
      </text>
    </comment>
    <comment ref="G40" authorId="2">
      <text>
        <r>
          <rPr>
            <b/>
            <sz val="9"/>
            <color indexed="81"/>
            <rFont val="Tahoma"/>
            <family val="2"/>
          </rPr>
          <t>CBJ:</t>
        </r>
        <r>
          <rPr>
            <sz val="9"/>
            <color indexed="81"/>
            <rFont val="Tahoma"/>
            <family val="2"/>
          </rPr>
          <t xml:space="preserve">
Após a publicação do Termo de Fomento no Diário Oficial do Estado.</t>
        </r>
      </text>
    </comment>
    <comment ref="V40" authorId="1">
      <text>
        <r>
          <rPr>
            <b/>
            <sz val="9"/>
            <color indexed="81"/>
            <rFont val="Tahoma"/>
            <family val="2"/>
          </rPr>
          <t>ivanildes.souza:</t>
        </r>
        <r>
          <rPr>
            <sz val="9"/>
            <color indexed="81"/>
            <rFont val="Tahoma"/>
            <family val="2"/>
          </rPr>
          <t xml:space="preserve">
Regular em 06/02/24</t>
        </r>
      </text>
    </comment>
    <comment ref="X40" authorId="1">
      <text>
        <r>
          <rPr>
            <b/>
            <sz val="9"/>
            <color indexed="81"/>
            <rFont val="Tahoma"/>
            <family val="2"/>
          </rPr>
          <t>ivanildes.souza:</t>
        </r>
        <r>
          <rPr>
            <sz val="9"/>
            <color indexed="81"/>
            <rFont val="Tahoma"/>
            <family val="2"/>
          </rPr>
          <t xml:space="preserve">
 Not.009/24 de 18/01/24
1º Res. Not.009/24 de 05/02/24</t>
        </r>
      </text>
    </comment>
    <comment ref="AB40" authorId="1">
      <text>
        <r>
          <rPr>
            <b/>
            <sz val="9"/>
            <color indexed="81"/>
            <rFont val="Tahoma"/>
            <family val="2"/>
          </rPr>
          <t>ivanildes.souza:</t>
        </r>
        <r>
          <rPr>
            <sz val="9"/>
            <color indexed="81"/>
            <rFont val="Tahoma"/>
            <family val="2"/>
          </rPr>
          <t xml:space="preserve">
Resumo do Termo de Apostilamento nº 52/2023 ao Termo de Fomento nº 17/2023
Processo: 069.1484.2023.0004133-51. Com fundamento no art. 57, da Lei nº 13.019/2014, de 31
de julho de 2014 (Marco Regulatório das Organizações da Sociedade Civil), resolve a SUDESB,
apostilar o Plano de Trabalho do Termo de Fomento nº 17/2023, celebrado com a Federação
Baiana de Motociclismo - FBM: F. FORMA DE EXECUÇÃO DAS AÇÕES E DE CUMPRIMENTO
DAS METAS - A IV Etapa será o primeiro Hard Enduro de Santa Teresinha, que ocorrerá nos
dias 18, 19 e 20 de Agosto de 2023.
Salvador, 16 de agosto de 2023.
Vicente José de Lima Neto
Diretor-Geral da SUDESB
</t>
        </r>
      </text>
    </comment>
    <comment ref="C41" authorId="1">
      <text>
        <r>
          <rPr>
            <b/>
            <sz val="9"/>
            <color indexed="81"/>
            <rFont val="Tahoma"/>
            <family val="2"/>
          </rPr>
          <t>ivanildes.souza:</t>
        </r>
        <r>
          <rPr>
            <sz val="9"/>
            <color indexed="81"/>
            <rFont val="Tahoma"/>
            <family val="2"/>
          </rPr>
          <t xml:space="preserve">
Processo: 069.1486.2023.0000749-41</t>
        </r>
      </text>
    </comment>
    <comment ref="H41"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 </t>
        </r>
      </text>
    </comment>
    <comment ref="G44" authorId="1">
      <text>
        <r>
          <rPr>
            <b/>
            <sz val="9"/>
            <color indexed="81"/>
            <rFont val="Tahoma"/>
            <family val="2"/>
          </rPr>
          <t>ivanildes.souza:
PRIMEIRA = R$ 270.000,00</t>
        </r>
        <r>
          <rPr>
            <sz val="9"/>
            <color indexed="81"/>
            <rFont val="Tahoma"/>
            <family val="2"/>
          </rPr>
          <t xml:space="preserve"> após a publicação do Termo de Fomento no Diário Oficial do Estado
</t>
        </r>
        <r>
          <rPr>
            <b/>
            <sz val="9"/>
            <color indexed="81"/>
            <rFont val="Tahoma"/>
            <family val="2"/>
          </rPr>
          <t>SEGUNDA</t>
        </r>
        <r>
          <rPr>
            <sz val="9"/>
            <color indexed="81"/>
            <rFont val="Tahoma"/>
            <family val="2"/>
          </rPr>
          <t xml:space="preserve"> = r$100.000,00, 60 (sessenta) dias após o pagamento da primeira com a entrega dos relatórios técnicos e fotográficos equivalentes aos 02 meses de atividade, avaliados pela Coordenação de Excelência Esportiva, e o parecer que ateste a execução do projeto e a </t>
        </r>
        <r>
          <rPr>
            <b/>
            <sz val="9"/>
            <color indexed="81"/>
            <rFont val="Tahoma"/>
            <family val="2"/>
          </rPr>
          <t>apresentação da prestação de contas da primeira parcela.</t>
        </r>
      </text>
    </comment>
    <comment ref="X44" authorId="1">
      <text>
        <r>
          <rPr>
            <b/>
            <sz val="9"/>
            <color indexed="81"/>
            <rFont val="Tahoma"/>
            <family val="2"/>
          </rPr>
          <t>ivanildes.souza:</t>
        </r>
        <r>
          <rPr>
            <sz val="9"/>
            <color indexed="81"/>
            <rFont val="Tahoma"/>
            <family val="2"/>
          </rPr>
          <t xml:space="preserve">
Not.203/23 de 09/10/23
1º Res. Not.2023/23 de 26/12/23
2º Res. Not.2023/23 de 02/01/24</t>
        </r>
      </text>
    </comment>
    <comment ref="AB44" authorId="1">
      <text>
        <r>
          <rPr>
            <b/>
            <sz val="9"/>
            <color indexed="81"/>
            <rFont val="Tahoma"/>
            <family val="2"/>
          </rPr>
          <t>ivanildes.souza:</t>
        </r>
        <r>
          <rPr>
            <sz val="9"/>
            <color indexed="81"/>
            <rFont val="Tahoma"/>
            <family val="2"/>
          </rPr>
          <t xml:space="preserve">
Resumo do Termo de Apostilamento nº 92/2023 ao Termo de Fomento nº 18/2023
Processo: 069.1484.2023.0005998-61. Com fundamento no art. 57, da Lei nº 13.019/2014, de 31
de julho de 2014 (Marco Regulatório das Organizações da Sociedade Civil), resolve a SUDESB,
apostilar a alteração do Plano de Trabalho do Termo de Fomento nº 18/2023, celebrado com a
FEDERAÇÃO BAHIANA DE ATLETISMO - FBA: G. CRONOGRAMA DE ATIVIDADES - Item
04, Etapa 3, XXIV Corrida do Fogo, no dia 03/12/2023; Item 05, Solenidade de Premiação no
dia 03/12/2023.
Salvador - BA, 01 de dezembro de 2023.
Vicente José de Lima Neto
Diretor-Geral</t>
        </r>
      </text>
    </comment>
    <comment ref="C45" authorId="1">
      <text>
        <r>
          <rPr>
            <b/>
            <sz val="9"/>
            <color indexed="81"/>
            <rFont val="Tahoma"/>
            <family val="2"/>
          </rPr>
          <t>ivanildes.souza:</t>
        </r>
        <r>
          <rPr>
            <sz val="9"/>
            <color indexed="81"/>
            <rFont val="Tahoma"/>
            <family val="2"/>
          </rPr>
          <t xml:space="preserve">
Processo: 069.1486.2023.0000752-47</t>
        </r>
      </text>
    </comment>
    <comment ref="H45"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 </t>
        </r>
      </text>
    </comment>
    <comment ref="Z45" authorId="1">
      <text>
        <r>
          <rPr>
            <b/>
            <sz val="9"/>
            <color indexed="81"/>
            <rFont val="Tahoma"/>
            <family val="2"/>
          </rPr>
          <t>ivanildes.souza:</t>
        </r>
        <r>
          <rPr>
            <sz val="9"/>
            <color indexed="81"/>
            <rFont val="Tahoma"/>
            <family val="2"/>
          </rPr>
          <t xml:space="preserve">
069.1486.2023.0000752-47</t>
        </r>
      </text>
    </comment>
    <comment ref="G47" authorId="2">
      <text>
        <r>
          <rPr>
            <b/>
            <sz val="9"/>
            <color indexed="81"/>
            <rFont val="Tahoma"/>
            <family val="2"/>
          </rPr>
          <t xml:space="preserve">CBJ:
</t>
        </r>
        <r>
          <rPr>
            <sz val="9"/>
            <color indexed="81"/>
            <rFont val="Tahoma"/>
            <family val="2"/>
          </rPr>
          <t xml:space="preserve">
</t>
        </r>
        <r>
          <rPr>
            <b/>
            <sz val="9"/>
            <color indexed="81"/>
            <rFont val="Tahoma"/>
            <family val="2"/>
          </rPr>
          <t>PRIMEIRA no valor de R$ 190.770,00</t>
        </r>
        <r>
          <rPr>
            <sz val="9"/>
            <color indexed="81"/>
            <rFont val="Tahoma"/>
            <family val="2"/>
          </rPr>
          <t xml:space="preserve"> (cento e noventa mil, setecentos e setenta reais) após a publicação do Termo de Fomento no Diário Oficial do Estado.
</t>
        </r>
        <r>
          <rPr>
            <b/>
            <sz val="9"/>
            <color indexed="81"/>
            <rFont val="Tahoma"/>
            <family val="2"/>
          </rPr>
          <t xml:space="preserve">SEGUNDA, no valor de R$143.100,00 </t>
        </r>
        <r>
          <rPr>
            <sz val="9"/>
            <color indexed="81"/>
            <rFont val="Tahoma"/>
            <family val="2"/>
          </rPr>
          <t>(cento e quarenta e três mil e cem reais) 30 (trinta) dias após o pagamento da primeira com a entrega dos relatórios técnicos e fotográficos equivalentes ao primeiro mês de atividade, avaliados pela Coordenação de Excelência Esportiva, o parecer que ateste a execução do projeto e a</t>
        </r>
        <r>
          <rPr>
            <b/>
            <sz val="9"/>
            <color indexed="81"/>
            <rFont val="Tahoma"/>
            <family val="2"/>
          </rPr>
          <t xml:space="preserve"> apresentação da prestação de contas da primeira parcela. </t>
        </r>
      </text>
    </comment>
    <comment ref="AB47" authorId="1">
      <text>
        <r>
          <rPr>
            <b/>
            <sz val="9"/>
            <color indexed="81"/>
            <rFont val="Tahoma"/>
            <family val="2"/>
          </rPr>
          <t xml:space="preserve">ivanildes.souza:
</t>
        </r>
        <r>
          <rPr>
            <sz val="9"/>
            <color indexed="81"/>
            <rFont val="Tahoma"/>
            <family val="2"/>
          </rPr>
          <t xml:space="preserve">
Resumo do Termo de Rescisão Amigável do Termo de Fomento nº 10/2023
Processo: 069.1486.2023.0002456-90. Partes: SUDESB e a CONFEDERAÇÃO BRASILEIRA DE WRESTLING - CBW. Da Rescisão: Constitui objeto deste Termo a Rescisão Amigável do Termo de Fomento n.º 10/2023, cujo objeto consiste no apoio ao projeto para realização do “CAMPEONATO BRASILEIRO SÊNIOR DE WRESTLING 2023”. Da Quitação: As partes conferem quitação geral e irrevogável às obrigações assumidas. Data: 14/06/2023. Assinaturas:
Vicente José de Lima Neto, Diretor-Geral da SUDESB e Flavio Cabral Neves, Representante Legal da CBW.</t>
        </r>
      </text>
    </comment>
    <comment ref="C48" authorId="1">
      <text>
        <r>
          <rPr>
            <b/>
            <sz val="9"/>
            <color indexed="81"/>
            <rFont val="Tahoma"/>
            <family val="2"/>
          </rPr>
          <t>ivanildes.souza:</t>
        </r>
        <r>
          <rPr>
            <sz val="9"/>
            <color indexed="81"/>
            <rFont val="Tahoma"/>
            <family val="2"/>
          </rPr>
          <t xml:space="preserve">
Processo: 069.1486.2023.0000900-41</t>
        </r>
      </text>
    </comment>
    <comment ref="H48"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e 128
Programa 303 e 308
PAOE 5779 e 5644
Região Planejamento 9900 e 7800
Natureza da Despesa 3.3.50.41.000 Destinação: 1.500.0.100.000000.00.00.00</t>
        </r>
      </text>
    </comment>
    <comment ref="G50" authorId="1">
      <text>
        <r>
          <rPr>
            <b/>
            <sz val="9"/>
            <color indexed="81"/>
            <rFont val="Tahoma"/>
            <family val="2"/>
          </rPr>
          <t>ivanildes.souza:</t>
        </r>
        <r>
          <rPr>
            <sz val="9"/>
            <color indexed="81"/>
            <rFont val="Tahoma"/>
            <family val="2"/>
          </rPr>
          <t xml:space="preserve">
Após a publicação do Termo de Fomento no Diário Oficial do Estado.</t>
        </r>
      </text>
    </comment>
    <comment ref="Z50" authorId="1">
      <text>
        <r>
          <rPr>
            <b/>
            <sz val="9"/>
            <color indexed="81"/>
            <rFont val="Tahoma"/>
            <family val="2"/>
          </rPr>
          <t>ivanildes.souza:</t>
        </r>
        <r>
          <rPr>
            <sz val="9"/>
            <color indexed="81"/>
            <rFont val="Tahoma"/>
            <family val="2"/>
          </rPr>
          <t xml:space="preserve">
Resumo do Termo de Apostilamento nº 33/2023 ao Termo de Fomento nº 20/2023
Processo: 069.1484.2023.0002135-13. Com fundamento no art. 57, da Lei nº 13.019/2014, de 31
de julho de 2014 (Marco Regulatório das Organizações da Sociedade Civil), resolve a SUDESB,
apostilar a alteração do Plano de Trabalho do Termo de Fomento nº 20/2023, celebrado com
a FEDERAÇÃO ESPORTIVA BAIANA DE TAEKWONDO - FEBT: G. CRONOGRAMA DE
ATIVIDADES - 23/07/2023, Copa Maria Bonita de Taekwondo e Solenidade de Premiação, no
Centro de Artes Marciais- AKTKD, em Lauro de Freitas/BA
Salvador - BA, 04 de julho de 2023.
Vicente José de Lima Neto
Diretor-Geral da SUDESB
</t>
        </r>
      </text>
    </comment>
    <comment ref="AB50" authorId="1">
      <text>
        <r>
          <rPr>
            <b/>
            <sz val="9"/>
            <color indexed="81"/>
            <rFont val="Tahoma"/>
            <family val="2"/>
          </rPr>
          <t>ivanildes.souza:</t>
        </r>
        <r>
          <rPr>
            <sz val="9"/>
            <color indexed="81"/>
            <rFont val="Tahoma"/>
            <family val="2"/>
          </rPr>
          <t xml:space="preserve">
Resumo do Termo de Apostilamento nº 33/2023 ao Termo de Fomento nº 20/2023
Processo: 069.1484.2023.0002135-13. Com fundamento no art. 57, da Lei nº 13.019/2014, de 31
de julho de 2014 (Marco Regulatório das Organizações da Sociedade Civil), resolve a SUDESB,
apostilar a alteração do Plano de Trabalho do Termo de Fomento nº 20/2023, celebrado com
a FEDERAÇÃO ESPORTIVA BAIANA DE TAEKWONDO - FEBT: G. CRONOGRAMA DE
ATIVIDADES - 23/07/2023, Copa Maria Bonita de Taekwondo e Solenidade de Premiação, no
Centro de Artes Marciais- AKTKD, em Lauro de Freitas/BA
Salvador - BA, 04 de julho de 2023.
Vicente José de Lima Neto
Diretor-Geral da SUDESB
</t>
        </r>
      </text>
    </comment>
    <comment ref="C51" authorId="1">
      <text>
        <r>
          <rPr>
            <b/>
            <sz val="9"/>
            <color indexed="81"/>
            <rFont val="Tahoma"/>
            <family val="2"/>
          </rPr>
          <t>ivanildes.souza:</t>
        </r>
        <r>
          <rPr>
            <sz val="9"/>
            <color indexed="81"/>
            <rFont val="Tahoma"/>
            <family val="2"/>
          </rPr>
          <t xml:space="preserve">
Processo: 069.1486.2023.0001107-60</t>
        </r>
      </text>
    </comment>
    <comment ref="H51"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 </t>
        </r>
      </text>
    </comment>
    <comment ref="Z51" authorId="1">
      <text>
        <r>
          <rPr>
            <b/>
            <sz val="9"/>
            <color indexed="81"/>
            <rFont val="Tahoma"/>
            <family val="2"/>
          </rPr>
          <t>ivanildes.souza:</t>
        </r>
        <r>
          <rPr>
            <sz val="9"/>
            <color indexed="81"/>
            <rFont val="Tahoma"/>
            <family val="2"/>
          </rPr>
          <t xml:space="preserve">
069.1486.2023.0001107-60
PORTARIA N° 42/23</t>
        </r>
      </text>
    </comment>
    <comment ref="E54" authorId="2">
      <text>
        <r>
          <rPr>
            <b/>
            <sz val="9"/>
            <color indexed="81"/>
            <rFont val="Tahoma"/>
            <family val="2"/>
          </rPr>
          <t>CBJ:
DOE 29/04/23</t>
        </r>
        <r>
          <rPr>
            <sz val="9"/>
            <color indexed="81"/>
            <rFont val="Tahoma"/>
            <family val="2"/>
          </rPr>
          <t xml:space="preserve">
ERRATA
No Resumo da Inexigibilidade de Chamamento Público, processo nº 069.1486.2023.0000861-09,
publicada no DOE edição do dia 28/04/2023, Caderno Licitações página 14:
Onde se lê: ...RESUMO DE INEXIGIBILIDADE DE CHAMAMENTO PÚBLICO Nº 16/2023...
Leia-se: ...RESUMO DE INEXIGIBILIDADE DE CHAMAMENTO PÚBLICO Nº 23/2023...</t>
        </r>
      </text>
    </comment>
    <comment ref="G54" authorId="1">
      <text>
        <r>
          <rPr>
            <b/>
            <sz val="9"/>
            <color indexed="81"/>
            <rFont val="Tahoma"/>
            <family val="2"/>
          </rPr>
          <t>ivanildes.souza:</t>
        </r>
        <r>
          <rPr>
            <sz val="9"/>
            <color indexed="81"/>
            <rFont val="Tahoma"/>
            <family val="2"/>
          </rPr>
          <t xml:space="preserve">
Após a publicação do Termo de Fomento no Diário Oficial do Estado.</t>
        </r>
      </text>
    </comment>
    <comment ref="AB54" authorId="1">
      <text>
        <r>
          <rPr>
            <b/>
            <sz val="9"/>
            <color indexed="81"/>
            <rFont val="Tahoma"/>
            <family val="2"/>
          </rPr>
          <t>ivanildes.souza:</t>
        </r>
        <r>
          <rPr>
            <sz val="9"/>
            <color indexed="81"/>
            <rFont val="Tahoma"/>
            <family val="2"/>
          </rPr>
          <t xml:space="preserve">
Resumo do Termo de Apostilamento nº 47/2023 ao Termo de Fomento nº 24/2023
Processo: 069.1486.2023.0003152-21. Com fundamento no art. 57, da Lei nº 13.019/2014, de 31
de julho de 2014 (Marco Regulatório das Organizações da Sociedade Civil), resolve a SUDESB,
apostilar a alteração no Plano de Trabalho do Termo de Fomento nº 24/2023, celebrado com a
Federação Baiana de Corrida De Aventura - FBCA: G. CRONOGRAMA DE ATIVIDADES - Local:
Salvador - Escola de Aventura do Agreste (ESCOLA): 08:00 hs do dia 26/08, Aulas teóricas e
Oficina de orientação; 08:00 hs do dia 27/08, Oficina de canoagem; 17:00 hs do dia 01/09,
Trekking noturno, 06:30 hs do dia 02/09, Oficina de mountain bike e 08:00 hs do dia 03/09,
Oficina de técnicas verticais.
Salvador - BA, 09 de agosto de 2023.
VICENTE JOSÉ DE LIMA NETO
Diretor-Geral/SUDESB</t>
        </r>
      </text>
    </comment>
    <comment ref="C55" authorId="1">
      <text>
        <r>
          <rPr>
            <b/>
            <sz val="9"/>
            <color indexed="81"/>
            <rFont val="Tahoma"/>
            <family val="2"/>
          </rPr>
          <t>ivanildes.souza:</t>
        </r>
        <r>
          <rPr>
            <sz val="9"/>
            <color indexed="81"/>
            <rFont val="Tahoma"/>
            <family val="2"/>
          </rPr>
          <t xml:space="preserve">
Processo: 069.1486.2023.0000861-09</t>
        </r>
      </text>
    </comment>
    <comment ref="H55"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E 4.4.50.42.000
Destinação: 1.500.0.100.000000.00.00.00.</t>
        </r>
      </text>
    </comment>
    <comment ref="Z55" authorId="1">
      <text>
        <r>
          <rPr>
            <b/>
            <sz val="9"/>
            <color indexed="81"/>
            <rFont val="Tahoma"/>
            <family val="2"/>
          </rPr>
          <t>ivanildes.souza:</t>
        </r>
        <r>
          <rPr>
            <sz val="9"/>
            <color indexed="81"/>
            <rFont val="Tahoma"/>
            <family val="2"/>
          </rPr>
          <t xml:space="preserve">
069.1486.2023.0000861-09</t>
        </r>
      </text>
    </comment>
    <comment ref="G57" authorId="1">
      <text>
        <r>
          <rPr>
            <b/>
            <sz val="9"/>
            <color indexed="81"/>
            <rFont val="Tahoma"/>
            <family val="2"/>
          </rPr>
          <t>ivanildes.souza:</t>
        </r>
        <r>
          <rPr>
            <sz val="9"/>
            <color indexed="81"/>
            <rFont val="Tahoma"/>
            <family val="2"/>
          </rPr>
          <t xml:space="preserve">
Após a publicação do Termo de Fomento no Diário Oficial do Estado.
Primeira parcela =R$ 137.130,00 em maio/2023
Segunda parcela= R$ 91.420,00 em junho/2023</t>
        </r>
      </text>
    </comment>
    <comment ref="V57" authorId="2">
      <text>
        <r>
          <rPr>
            <b/>
            <sz val="9"/>
            <color indexed="81"/>
            <rFont val="Tahoma"/>
            <family val="2"/>
          </rPr>
          <t>CBJ:</t>
        </r>
        <r>
          <rPr>
            <sz val="9"/>
            <color indexed="81"/>
            <rFont val="Tahoma"/>
            <family val="2"/>
          </rPr>
          <t xml:space="preserve">
Regular em 13/10/23</t>
        </r>
      </text>
    </comment>
    <comment ref="AB57" authorId="2">
      <text>
        <r>
          <rPr>
            <b/>
            <sz val="9"/>
            <color indexed="81"/>
            <rFont val="Tahoma"/>
            <family val="2"/>
          </rPr>
          <t>CBJ:</t>
        </r>
        <r>
          <rPr>
            <sz val="9"/>
            <color indexed="81"/>
            <rFont val="Tahoma"/>
            <family val="2"/>
          </rPr>
          <t xml:space="preserve">
Resumo do Termo de Apostilamento nº 29/2023 ao Termo de Fomento nº 19/2023
Processo: 069.1484.2023.0003043-14. Com fundamento no art. 57, da Lei nº 13.019/2014,
de 31 de julho de 2014 (Marco Regulatório das Organizações da Sociedade Civil), resolve a
SUDESB, apostilar o Plano de Trabalho do Termo de Fomento nº 19/2023, celebrado com a
Federação das Associações de Futevôlei do Estado da Bahia: F. FORMA DE EXECUÇÃO DAS
AÇÕES E DE CUMPRIMENTO DAS METAS - 2ª ETAPA - 07 a 09 de julho, na Arena Vila Sport
Beach, em Juazeiro-Ba; 3ª ETAPA - 04 a 06 de agosto, na Praianda, em Remanso-Ba; 4ª ETAPA
- 11 a 13 de agosto, na Praia da Coroinha em Itacaré-Ba.
Salvador, 30 de junho de 2023.
Vicente José de Lima Neto
Diretor-Geral da SUDESB</t>
        </r>
      </text>
    </comment>
    <comment ref="C58" authorId="2">
      <text>
        <r>
          <rPr>
            <b/>
            <sz val="9"/>
            <color indexed="81"/>
            <rFont val="Tahoma"/>
            <family val="2"/>
          </rPr>
          <t>CBJ:</t>
        </r>
        <r>
          <rPr>
            <sz val="9"/>
            <color indexed="81"/>
            <rFont val="Tahoma"/>
            <family val="2"/>
          </rPr>
          <t xml:space="preserve">
Processo: 069.1486.2023.0001103-36</t>
        </r>
      </text>
    </comment>
    <comment ref="H58"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t>
        </r>
      </text>
    </comment>
    <comment ref="AB58" authorId="1">
      <text>
        <r>
          <rPr>
            <b/>
            <sz val="9"/>
            <color indexed="81"/>
            <rFont val="Tahoma"/>
            <family val="2"/>
          </rPr>
          <t xml:space="preserve">ivanildes.souza:
</t>
        </r>
        <r>
          <rPr>
            <sz val="9"/>
            <color indexed="81"/>
            <rFont val="Tahoma"/>
            <family val="2"/>
          </rPr>
          <t xml:space="preserve">
Resumo do Termo de Apostilamento nº 57/2023 ao Termo de Fomento nº 19/2023
Processo: 069.1484.2023.0004350-87. Com fundamento no art. 57, da Lei nº 13.019/2014,
de 31 de julho de 2014 (Marco Regulatório das Organizações da Sociedade Civil), resolve
a SUDESB, apostilar a alteração no Plano de Trabalho do Termo de Fomento nº 19/2023,
celebrado com a Federação das Associações de Futevôlei do Estado da Bahia: 6ª ETAPA - 07 a
10 de setembro/2023, em Prado/BA, na quadra de areia da Praça de Eventos.
Salvador, 31 de agosto de 2023.
Vicente José de Lima Neto
Diretor-Geral da SUDESB
</t>
        </r>
      </text>
    </comment>
    <comment ref="AB59" authorId="1">
      <text>
        <r>
          <rPr>
            <b/>
            <sz val="9"/>
            <color indexed="81"/>
            <rFont val="Tahoma"/>
            <family val="2"/>
          </rPr>
          <t>ivanildes.souza:</t>
        </r>
        <r>
          <rPr>
            <sz val="9"/>
            <color indexed="81"/>
            <rFont val="Tahoma"/>
            <family val="2"/>
          </rPr>
          <t xml:space="preserve">
Resumo do Termo de Apostilamento nº 75/2023 ao Termo de Fomento nº 19/2023
Processo: 069.1484.2023.0005618-99. Com fundamento no art. 57, da Lei nº 13.019/2014, de 31
de julho de 2014 (Marco Regulatório das Organizações da Sociedade Civil), resolve a SUDESB,
apostilar o Plano de Trabalho alusivo ao TERMO DE FOMENTO Nº 19/2023, publicado no D.O.E
04.05.2023 no Caderno Executivo pág. 45, celebrado com a FEDERAÇÃO DAS ASSOCIAÇÕES
DE FUTEVÔLEI DO ESTADO DA BAHIA: G. CRONOGRAMA DE ATIVIDADES - Etapa Salvador
- 27 a 29 de Outubro de 2023
Salvador, 03 de novembro de 2023.
Vicente José de Lima Neto
Diretor-Geral da SUDESB
</t>
        </r>
      </text>
    </comment>
    <comment ref="AB60" authorId="2">
      <text>
        <r>
          <rPr>
            <b/>
            <sz val="9"/>
            <color indexed="81"/>
            <rFont val="Tahoma"/>
            <family val="2"/>
          </rPr>
          <t>CBJ:</t>
        </r>
        <r>
          <rPr>
            <sz val="9"/>
            <color indexed="81"/>
            <rFont val="Tahoma"/>
            <family val="2"/>
          </rPr>
          <t xml:space="preserve">
Resumo do Termo de Apostilamento nº 89/2023 ao Termo de Fomento nº 19/2023
Processo: 069.1484.2023.0005978-18. Com fundamento no art. 57, da Lei nº 13.019/2014,
de 31 de julho de 2014 (Marco Regulatório das Organizações da Sociedade Civil), resolve a
SUDESB, apostilar a alteração do Plano de Trabalho do Termo de Fomento nº 19/2023,
celebrado com a FEDERAÇÃO DAS ASSOCIAÇÕES DE FUTEVÔLEI DO ESTADO DA BAHIA:
G. CRONOGRAMA DE ATIVIDADES - Item 11 - Etapa Ilhéus, de 08 a 10/12/2023.
Salvador - BA, 23 de novembro de 2023.
Vicente José de Lima Neto
Diretor-Geral da SUDESB</t>
        </r>
      </text>
    </comment>
    <comment ref="V61" authorId="1">
      <text>
        <r>
          <rPr>
            <b/>
            <sz val="9"/>
            <color indexed="81"/>
            <rFont val="Tahoma"/>
            <family val="2"/>
          </rPr>
          <t>ivanildes.souza:</t>
        </r>
        <r>
          <rPr>
            <sz val="9"/>
            <color indexed="81"/>
            <rFont val="Tahoma"/>
            <family val="2"/>
          </rPr>
          <t xml:space="preserve">
Regular em 19/01/24</t>
        </r>
      </text>
    </comment>
    <comment ref="X61" authorId="1">
      <text>
        <r>
          <rPr>
            <b/>
            <sz val="9"/>
            <color indexed="81"/>
            <rFont val="Tahoma"/>
            <family val="2"/>
          </rPr>
          <t>ivanildes.souza:</t>
        </r>
        <r>
          <rPr>
            <sz val="9"/>
            <color indexed="81"/>
            <rFont val="Tahoma"/>
            <family val="2"/>
          </rPr>
          <t xml:space="preserve">
Not.182/23 de 29/08/23
1º Res. Not.182/23 de 02/10/23
2º Res. Not.182/23 de 03/11/23</t>
        </r>
      </text>
    </comment>
    <comment ref="Z61" authorId="2">
      <text>
        <r>
          <rPr>
            <b/>
            <sz val="9"/>
            <color indexed="81"/>
            <rFont val="Tahoma"/>
            <family val="2"/>
          </rPr>
          <t>CBJ:</t>
        </r>
        <r>
          <rPr>
            <sz val="9"/>
            <color indexed="81"/>
            <rFont val="Tahoma"/>
            <family val="2"/>
          </rPr>
          <t xml:space="preserve">
Processo: 069.1484.2023.0002117-23</t>
        </r>
      </text>
    </comment>
    <comment ref="AB61" authorId="2">
      <text>
        <r>
          <rPr>
            <b/>
            <sz val="9"/>
            <color indexed="81"/>
            <rFont val="Tahoma"/>
            <family val="2"/>
          </rPr>
          <t>CBJ:</t>
        </r>
        <r>
          <rPr>
            <sz val="9"/>
            <color indexed="81"/>
            <rFont val="Tahoma"/>
            <family val="2"/>
          </rPr>
          <t xml:space="preserve">
Resumo do Termo de Apostilamento nº 18/2023 ao Termo de Fomento nº 11/2023
Processo: 069.1484.2023.0002117-23. Com fundamento no art. 57, da Lei nº 13.019/2014, de 31
de julho de 2014 (Marco Regulatório das Organizações da Sociedade Civil), resolve a SUDESB,
apostilar a alteração no Plano de Trabalho do Termo de Fomento nº 11/2023, celebrado com
Federação Esportiva Baiana de Taekwondo - FEBT: G. CRONOGRAMA DE ATIVIDADES, Item
3, 1ª Etapa - O Seminário Técnico de Arbitragem e Lesões no Esporte será realizado no dia
20 de maio de 2023, no Ginásio de Esporte localizado na Escola Indígena Pataxó em Coroa
Vermelha/Porto Seguro.
Salvador - BA, 17 de maio de 2023.
Vicente José de Lima Neto
Diretor-Gera</t>
        </r>
      </text>
    </comment>
    <comment ref="C62" authorId="1">
      <text>
        <r>
          <rPr>
            <b/>
            <sz val="9"/>
            <color indexed="81"/>
            <rFont val="Tahoma"/>
            <family val="2"/>
          </rPr>
          <t>ivanildes.souza:</t>
        </r>
        <r>
          <rPr>
            <sz val="9"/>
            <color indexed="81"/>
            <rFont val="Tahoma"/>
            <family val="2"/>
          </rPr>
          <t xml:space="preserve">
Processo: 069.1486.2023.0000610-25</t>
        </r>
      </text>
    </comment>
    <comment ref="H62"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 </t>
        </r>
      </text>
    </comment>
    <comment ref="V64" authorId="2">
      <text>
        <r>
          <rPr>
            <b/>
            <sz val="9"/>
            <color indexed="81"/>
            <rFont val="Tahoma"/>
            <family val="2"/>
          </rPr>
          <t>CBJ:</t>
        </r>
        <r>
          <rPr>
            <sz val="9"/>
            <color indexed="81"/>
            <rFont val="Tahoma"/>
            <family val="2"/>
          </rPr>
          <t xml:space="preserve">
Regular 28/11/23</t>
        </r>
      </text>
    </comment>
    <comment ref="C65" authorId="1">
      <text>
        <r>
          <rPr>
            <b/>
            <sz val="9"/>
            <color indexed="81"/>
            <rFont val="Tahoma"/>
            <family val="2"/>
          </rPr>
          <t>ivanildes.souza:</t>
        </r>
        <r>
          <rPr>
            <sz val="9"/>
            <color indexed="81"/>
            <rFont val="Tahoma"/>
            <family val="2"/>
          </rPr>
          <t xml:space="preserve">
Processo: 069.1486.2023.0001008-88</t>
        </r>
      </text>
    </comment>
    <comment ref="H65"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 </t>
        </r>
      </text>
    </comment>
    <comment ref="G67" authorId="2">
      <text>
        <r>
          <rPr>
            <b/>
            <sz val="9"/>
            <color indexed="81"/>
            <rFont val="Tahoma"/>
            <family val="2"/>
          </rPr>
          <t>CBJ:</t>
        </r>
        <r>
          <rPr>
            <sz val="9"/>
            <color indexed="81"/>
            <rFont val="Tahoma"/>
            <family val="2"/>
          </rPr>
          <t xml:space="preserve">
A primeira parcela = R$137.987,95 (cento e trinta e sete mil, novecentos e oitenta e sete reais e noventa e cinco centavos) após a publicação do Termo de Fomento no Diário Oficial do Estado, visando a execução nos meses de maio, junho e julho.
A segunda parcela = R$214.325,00(duzentos e catorze mil trezentos e vinte e cinco reais), visando a execução nos meses de agosto, setembro e outubro, 60 dias após o pagamento da primeira, após a entrega dos relatórios técnicos e fotográficos equivalente aos 03 (três) primeiros meses de atividade, avaliados pelo Gestor da Parceria, com o parecer que ateste a execução do projeto e a apresentação da prestação de contas da primeira parcela. A entrega dos relatórios de atividades equivalentes ao quarto, quinto e sexto mês, deverá ser efetuada antes do término da vigência deste, visando à execução do projeto no período de 20/05 a 15/10/2023.</t>
        </r>
      </text>
    </comment>
    <comment ref="V67" authorId="1">
      <text>
        <r>
          <rPr>
            <b/>
            <sz val="9"/>
            <color indexed="81"/>
            <rFont val="Tahoma"/>
            <family val="2"/>
          </rPr>
          <t>ivanildes.souza:</t>
        </r>
        <r>
          <rPr>
            <sz val="9"/>
            <color indexed="81"/>
            <rFont val="Tahoma"/>
            <family val="2"/>
          </rPr>
          <t xml:space="preserve">
Regular em 07/02/24</t>
        </r>
      </text>
    </comment>
    <comment ref="C68" authorId="2">
      <text>
        <r>
          <rPr>
            <b/>
            <sz val="9"/>
            <color indexed="81"/>
            <rFont val="Tahoma"/>
            <family val="2"/>
          </rPr>
          <t>CBJ:</t>
        </r>
        <r>
          <rPr>
            <sz val="9"/>
            <color indexed="81"/>
            <rFont val="Tahoma"/>
            <family val="2"/>
          </rPr>
          <t xml:space="preserve">
Processo: 069.1486.2023.0001961-17</t>
        </r>
      </text>
    </comment>
    <comment ref="H68" authorId="2">
      <text>
        <r>
          <rPr>
            <b/>
            <sz val="9"/>
            <color indexed="81"/>
            <rFont val="Tahoma"/>
            <family val="2"/>
          </rPr>
          <t>CBJ:</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t>
        </r>
      </text>
    </comment>
    <comment ref="AB70" authorId="1">
      <text>
        <r>
          <rPr>
            <b/>
            <sz val="9"/>
            <color indexed="81"/>
            <rFont val="Tahoma"/>
            <family val="2"/>
          </rPr>
          <t>ivanildes.souza:</t>
        </r>
        <r>
          <rPr>
            <sz val="9"/>
            <color indexed="81"/>
            <rFont val="Tahoma"/>
            <family val="2"/>
          </rPr>
          <t xml:space="preserve">
Resumo do Termo de Apostilamento nº 55/2023 ao Termo de Fomento nº 27/2023
Processo: Nº 069.1484.2023.0003716-82. Com fundamento no art. 57, da Lei nº 13.019/2014,
de 31 de julho de 2014 (Marco Regulatório das Organizações da Sociedade Civil), resolve a
SUDESB, apostilar o Plano de Trabalho do Termo de Fomento nº 27/2023, celebrado com a
FEDERAÇÃO BAIANA DE BEACH SOCCER - FBBS: COPA BEACH SOCCER 2023 - Etapa
V - FINAL, na Praia de Buraquinho, município de Lauro de Freitas/BA, dias 23 e 24/09/2023.
Salvador, 29 de agosto de 2023.
Vicente José de Lima Neto
Diretor-Geral da SUDESB</t>
        </r>
      </text>
    </comment>
    <comment ref="C71" authorId="1">
      <text>
        <r>
          <rPr>
            <b/>
            <sz val="9"/>
            <color indexed="81"/>
            <rFont val="Tahoma"/>
            <family val="2"/>
          </rPr>
          <t xml:space="preserve">ivanildes.souza:
</t>
        </r>
        <r>
          <rPr>
            <sz val="9"/>
            <color indexed="81"/>
            <rFont val="Tahoma"/>
            <family val="2"/>
          </rPr>
          <t xml:space="preserve">
DOE 23/05/23
ERRATA
No Resumo do Termo de Fomento nº 27, celebrado com a Federação de Beach Soccer do
Estado Da Bahia, publicado no DOE edição do dia 20/05/2023, Caderno Executivo pg. 44:
Onde se lê: ... Processo: 069.1486.2023.0001107-60...
Leia-se: ... Processo: </t>
        </r>
        <r>
          <rPr>
            <b/>
            <sz val="9"/>
            <color indexed="81"/>
            <rFont val="Tahoma"/>
            <family val="2"/>
          </rPr>
          <t>069.1486.2023.0001636-18</t>
        </r>
      </text>
    </comment>
    <comment ref="H71"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t>
        </r>
      </text>
    </comment>
    <comment ref="AB71" authorId="1">
      <text>
        <r>
          <rPr>
            <b/>
            <sz val="9"/>
            <color indexed="81"/>
            <rFont val="Tahoma"/>
            <family val="2"/>
          </rPr>
          <t>ivanildes.souza:</t>
        </r>
        <r>
          <rPr>
            <sz val="9"/>
            <color indexed="81"/>
            <rFont val="Tahoma"/>
            <family val="2"/>
          </rPr>
          <t xml:space="preserve">
Resumo do Termo de Apostilamento nº 66/2023 ao Termo de Fomento nº 27/2023
Processo: Nº 069.1484.2023.0004725-27. Com fundamento no art. 57, da Lei nº 13.019/2014,
de 31 de julho de 2014 (Marco Regulatório das Organizações da Sociedade Civil), resolve a
SUDESB, apostilar a alteração no Plano de Trabalho do Termo de Fomento nº 27/2023,
celebrado com a FEDERAÇÃO BAIANA DE BEACH SOCCER - FBBS: G. CRONOGRAMA DE
ATIVIDADES - dias 14 e 15 de outubro de 2023, COPA BEACH SOCCER 2023 - 5ª etapa, Praia
de Buraquinho/Lauro de Freitas-Ba.
Salvador/Ba, 27 de setembro de 2023.
Vicente José de Lima Neto
Diretor-Geral da SUDESB</t>
        </r>
      </text>
    </comment>
    <comment ref="G74" authorId="1">
      <text>
        <r>
          <rPr>
            <b/>
            <sz val="9"/>
            <color indexed="81"/>
            <rFont val="Tahoma"/>
            <family val="2"/>
          </rPr>
          <t>ivanildes.souza:</t>
        </r>
        <r>
          <rPr>
            <sz val="9"/>
            <color indexed="81"/>
            <rFont val="Tahoma"/>
            <family val="2"/>
          </rPr>
          <t xml:space="preserve">
Após a publicação do Termo de Fomento no Diário Oficial do Estado.</t>
        </r>
      </text>
    </comment>
    <comment ref="V74" authorId="1">
      <text>
        <r>
          <rPr>
            <b/>
            <sz val="9"/>
            <color indexed="81"/>
            <rFont val="Tahoma"/>
            <family val="2"/>
          </rPr>
          <t>ivanildes.souza:</t>
        </r>
        <r>
          <rPr>
            <sz val="9"/>
            <color indexed="81"/>
            <rFont val="Tahoma"/>
            <family val="2"/>
          </rPr>
          <t xml:space="preserve">
Regular em 27/12/23</t>
        </r>
      </text>
    </comment>
    <comment ref="C75" authorId="1">
      <text>
        <r>
          <rPr>
            <b/>
            <sz val="9"/>
            <color indexed="81"/>
            <rFont val="Tahoma"/>
            <family val="2"/>
          </rPr>
          <t>ivanildes.souza:</t>
        </r>
        <r>
          <rPr>
            <sz val="9"/>
            <color indexed="81"/>
            <rFont val="Tahoma"/>
            <family val="2"/>
          </rPr>
          <t xml:space="preserve">
Processo: 069.1486.2023.0001491-19</t>
        </r>
      </text>
    </comment>
    <comment ref="H75"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Natureza da Despesa 3.3.50.41.000 Destinação 1.500.0.100.000000.00.00.00.</t>
        </r>
      </text>
    </comment>
    <comment ref="G77" authorId="1">
      <text>
        <r>
          <rPr>
            <b/>
            <sz val="9"/>
            <color indexed="81"/>
            <rFont val="Tahoma"/>
            <family val="2"/>
          </rPr>
          <t xml:space="preserve">ivanildes.souza:
</t>
        </r>
        <r>
          <rPr>
            <sz val="9"/>
            <color indexed="81"/>
            <rFont val="Tahoma"/>
            <family val="2"/>
          </rPr>
          <t xml:space="preserve">
PRIMEIRA, no valor de R$ 224.250,00 (duzentos e vinte e quatro mil duzentos e cinquenta reais), no mês de junho.
SEGUNDA, no mês de julho, no valor de R$ 224.250,00 (duzentos e vinte e quatro mil duzentos e cinquenta reais). Esta divisão possibilita a Federação Bahiana de Ginástica – FBG a aquisição / contratação de todo material necessário, com tempo hábil, para a execução do projeto.</t>
        </r>
      </text>
    </comment>
    <comment ref="C78" authorId="1">
      <text>
        <r>
          <rPr>
            <b/>
            <sz val="9"/>
            <color indexed="81"/>
            <rFont val="Tahoma"/>
            <family val="2"/>
          </rPr>
          <t>ivanildes.souza:</t>
        </r>
        <r>
          <rPr>
            <sz val="9"/>
            <color indexed="81"/>
            <rFont val="Tahoma"/>
            <family val="2"/>
          </rPr>
          <t xml:space="preserve">
Processo: 069.1486.2023.0001477-61</t>
        </r>
      </text>
    </comment>
    <comment ref="H78"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 </t>
        </r>
      </text>
    </comment>
    <comment ref="V80" authorId="1">
      <text>
        <r>
          <rPr>
            <b/>
            <sz val="9"/>
            <color indexed="81"/>
            <rFont val="Tahoma"/>
            <family val="2"/>
          </rPr>
          <t>ivanildes.souza:</t>
        </r>
        <r>
          <rPr>
            <sz val="9"/>
            <color indexed="81"/>
            <rFont val="Tahoma"/>
            <family val="2"/>
          </rPr>
          <t xml:space="preserve">
Regular em 07/12/23</t>
        </r>
      </text>
    </comment>
    <comment ref="X80" authorId="1">
      <text>
        <r>
          <rPr>
            <b/>
            <sz val="9"/>
            <color indexed="81"/>
            <rFont val="Tahoma"/>
            <family val="2"/>
          </rPr>
          <t>ivanildes.souza:</t>
        </r>
        <r>
          <rPr>
            <sz val="9"/>
            <color indexed="81"/>
            <rFont val="Tahoma"/>
            <family val="2"/>
          </rPr>
          <t xml:space="preserve">
Not.210/23 de 01/11/23
1º Res. Not.210/23 de 17/11/23</t>
        </r>
      </text>
    </comment>
    <comment ref="Z80" authorId="1">
      <text>
        <r>
          <rPr>
            <b/>
            <sz val="9"/>
            <color indexed="81"/>
            <rFont val="Tahoma"/>
            <family val="2"/>
          </rPr>
          <t>ivanildes.souza:</t>
        </r>
        <r>
          <rPr>
            <sz val="9"/>
            <color indexed="81"/>
            <rFont val="Tahoma"/>
            <family val="2"/>
          </rPr>
          <t xml:space="preserve">
Processo: 069.1484.2023.0002539-90</t>
        </r>
      </text>
    </comment>
    <comment ref="AB80" authorId="1">
      <text>
        <r>
          <rPr>
            <b/>
            <sz val="9"/>
            <color indexed="81"/>
            <rFont val="Tahoma"/>
            <family val="2"/>
          </rPr>
          <t>ivanildes.souza:</t>
        </r>
        <r>
          <rPr>
            <sz val="9"/>
            <color indexed="81"/>
            <rFont val="Tahoma"/>
            <family val="2"/>
          </rPr>
          <t xml:space="preserve">
Resumo do Termo de Apostilamento nº 27/2023 ao Termo de Fomento nº 29/2023
Processo: 069.1484.2023.0002539-90. Com fundamento no art. 57, da Lei nº 13.019/2014, de 31
de julho de 2014 (Marco Regulatório das Organizações da Sociedade Civil), resolve a SUDESB,
apostilar a alteração do Plano de Trabalho do Termo de Fomento nº 29/2023, celebrado
com a Federação de Boxe Olímpico e Profissional do Estado da Bahia - BOXEBAHIA: G.
CRONOGRAMA DE ATIVIDADES - Etapas 03 e 04 - Solenidade de premiação do Campeonato
Baiano de Boxe com a programação da Etapa I - Data 17 de junho 2023 e Etapa II - Data 15 de
julho de 2023.
Vicente José de Lima Neto
Diretor-Geral
</t>
        </r>
      </text>
    </comment>
    <comment ref="C81" authorId="1">
      <text>
        <r>
          <rPr>
            <b/>
            <sz val="9"/>
            <color indexed="81"/>
            <rFont val="Tahoma"/>
            <family val="2"/>
          </rPr>
          <t>ivanildes.souza:</t>
        </r>
        <r>
          <rPr>
            <sz val="9"/>
            <color indexed="81"/>
            <rFont val="Tahoma"/>
            <family val="2"/>
          </rPr>
          <t xml:space="preserve">
Processo: 069.1486.2023.0001888-74</t>
        </r>
      </text>
    </comment>
    <comment ref="H81"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t>
        </r>
      </text>
    </comment>
    <comment ref="G83" authorId="1">
      <text>
        <r>
          <rPr>
            <b/>
            <sz val="9"/>
            <color indexed="81"/>
            <rFont val="Tahoma"/>
            <family val="2"/>
          </rPr>
          <t xml:space="preserve">ivanildes.souza:
</t>
        </r>
        <r>
          <rPr>
            <sz val="9"/>
            <color indexed="81"/>
            <rFont val="Tahoma"/>
            <family val="2"/>
          </rPr>
          <t xml:space="preserve">
Primeira parcela = R$ 352.205,00 - após a publicação do Termo de Fomento no Diário Oficial do Estado.
Segunda = 213.563,00 - 120 (cento e vinte) dias após o pagamento da primeira com a entrega dos relatórios técnicos e fotográficos equivalentes aos 04 (quatro) meses de atividade, avaliados pela Coordenação de Excelência Esportiva/CEEP, e o Parecer que ateste a execução do projeto e a apresentação da prestação de contas da primeira parcela. </t>
        </r>
      </text>
    </comment>
    <comment ref="Z83" authorId="3">
      <text>
        <r>
          <rPr>
            <b/>
            <sz val="9"/>
            <color indexed="81"/>
            <rFont val="Tahoma"/>
            <family val="2"/>
          </rPr>
          <t>ilma.jesus:</t>
        </r>
        <r>
          <rPr>
            <sz val="9"/>
            <color indexed="81"/>
            <rFont val="Tahoma"/>
            <family val="2"/>
          </rPr>
          <t xml:space="preserve">
069.1484.2023.0005193-45
</t>
        </r>
      </text>
    </comment>
    <comment ref="AB83" authorId="3">
      <text>
        <r>
          <rPr>
            <b/>
            <sz val="9"/>
            <color indexed="81"/>
            <rFont val="Tahoma"/>
            <family val="2"/>
          </rPr>
          <t>ilma.jesus:</t>
        </r>
        <r>
          <rPr>
            <sz val="9"/>
            <color indexed="81"/>
            <rFont val="Tahoma"/>
            <family val="2"/>
          </rPr>
          <t xml:space="preserve">
Resumo do Termo de Apostilamento nº 70/2023 ao Termo de Fomento nº 30/2023
Processo: 069.1484.2023.0005193-45. Com fundamento no art. 57, da Lei nº 13.019/2014, de 31
de julho de 2014 (Marco Regulatório das Organizações da Sociedade Civil), resolve a SUDESB,
apostilar o Plano de Trabalho do Termo de Fomento nº 30/2023, celebrado com a FEDERAÇÃO
BAIANA DE DESPORTOS AQUÁTICOS - FBDA: G. CRONOGRAMA DE ATIVIDADES - Etapa
- Circuito Open de Polo Aquático, em Praia do Forte -Mata de São João/BA, dias 20, 21 e 22 de
outubro de 2023.
Salvador, 16 de outubro de 2023.
Vicente José de Lima Neto
Diretor-Geral da SUDESB</t>
        </r>
      </text>
    </comment>
    <comment ref="C84" authorId="1">
      <text>
        <r>
          <rPr>
            <b/>
            <sz val="9"/>
            <color indexed="81"/>
            <rFont val="Tahoma"/>
            <family val="2"/>
          </rPr>
          <t>ivanildes.souza:</t>
        </r>
        <r>
          <rPr>
            <sz val="9"/>
            <color indexed="81"/>
            <rFont val="Tahoma"/>
            <family val="2"/>
          </rPr>
          <t xml:space="preserve">
Processo: 069.1486.2023.0001933-63</t>
        </r>
      </text>
    </comment>
    <comment ref="H84"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Natureza da Despesa 3.3.50.41.000
Destinação 1.500.0.100.000000.00.00.00. </t>
        </r>
      </text>
    </comment>
    <comment ref="G86" authorId="1">
      <text>
        <r>
          <rPr>
            <b/>
            <sz val="9"/>
            <color indexed="81"/>
            <rFont val="Tahoma"/>
            <family val="2"/>
          </rPr>
          <t>ivanildes.souza:</t>
        </r>
        <r>
          <rPr>
            <sz val="9"/>
            <color indexed="81"/>
            <rFont val="Tahoma"/>
            <family val="2"/>
          </rPr>
          <t xml:space="preserve">
Primeira parcela no valor de R$150.000,00 (cento e cinquenta mil reais ) após a publicação do Termo de Fomento no Diário Oficial do Estado. 
Segunda no valor de R$100,000,00 (cem mil reais), 30 dias após o pagamento da primeira parcela e entrega dos relatórios técnicos e fotográficos equivalente ao primeiro mês ( I e II etapas)de atividade avaliados pelo Gestor da Parceria, com o parecer que ateste a execução do projeto. A entrega dos relatórios de atividades restantes, deverá ser efetuada antes do término da vigência deste, visando a execução do projeto no período de 04/06/2023 a 07/10/2023.</t>
        </r>
      </text>
    </comment>
    <comment ref="X86" authorId="1">
      <text>
        <r>
          <rPr>
            <b/>
            <sz val="9"/>
            <color indexed="81"/>
            <rFont val="Tahoma"/>
            <family val="2"/>
          </rPr>
          <t>ivanildes.souza:</t>
        </r>
        <r>
          <rPr>
            <sz val="9"/>
            <color indexed="81"/>
            <rFont val="Tahoma"/>
            <family val="2"/>
          </rPr>
          <t xml:space="preserve">
Not.014/24 de 29/01/24
1º Res. Not.014/24 de 08/02/24</t>
        </r>
      </text>
    </comment>
    <comment ref="AB86" authorId="1">
      <text>
        <r>
          <rPr>
            <b/>
            <sz val="9"/>
            <color indexed="81"/>
            <rFont val="Tahoma"/>
            <family val="2"/>
          </rPr>
          <t>ivanildes.souza:</t>
        </r>
        <r>
          <rPr>
            <sz val="9"/>
            <color indexed="81"/>
            <rFont val="Tahoma"/>
            <family val="2"/>
          </rPr>
          <t xml:space="preserve">
Resumo do Termo de Apostilamento nº 39/2023 ao Termo de Fomento nº 32/2023
Processo: 069.1484.2023.0002789-84. Com fundamento no art. 57, da Lei nº 13.019/2014, de 31
de julho de 2014 (Marco Regulatório das Organizações da Sociedade Civil), resolve a SUDESB,
apostilar a alteração do Plano de Trabalho do Termo de Fomento nº 32/2023, firmado com a
FEDERAÇÃO DE AUTOMOBILISMO DA BAHIA - FAB: G. CRONOGRAMA DE ATIVIDADES - O
Campeonato Baiano de Arrancada acontecerá em 06 de agosto de 2023, na Fazenda Capuame,
localizada no Município de Camaçari- BA.
Em 18 de julho de 2023.
Vicente José de Lima Neto
Diretor-Geral
</t>
        </r>
      </text>
    </comment>
    <comment ref="H87"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t>
        </r>
      </text>
    </comment>
    <comment ref="AB87" authorId="2">
      <text>
        <r>
          <rPr>
            <b/>
            <sz val="9"/>
            <color indexed="81"/>
            <rFont val="Tahoma"/>
            <family val="2"/>
          </rPr>
          <t>CBJ:</t>
        </r>
        <r>
          <rPr>
            <sz val="9"/>
            <color indexed="81"/>
            <rFont val="Tahoma"/>
            <family val="2"/>
          </rPr>
          <t xml:space="preserve">
Resumo do Termo de Apostilamento nº 46/2023 ao Termo de Fomento nº 32/2023
Processo: 069.1484.2023.0003637-44. Com fundamento no art. 57, da Lei nº 13.019/2014, de 31
de julho de 2014 (Marco Regulatório das Organizações da Sociedade Civil), resolve a SUDESB,
apostilar a alteração no Plano de Trabalho do Termo de Fomento nº 32/2023, celebrado com
Federação de Automobilismo da Bahia FAB: G. CRONOGRAMA DE ATIVIDADES - Campeonato
Baiano de Arrancada em 27 de agosto de 2023 na Fazenda Capuame - Camaçari- BA.
Salvador - BA, 09 de agosto de 2023.
VICENTE JOSÉ DE LIMA NETO
Diretor-Geral/SUDESB</t>
        </r>
      </text>
    </comment>
    <comment ref="C88" authorId="1">
      <text>
        <r>
          <rPr>
            <b/>
            <sz val="9"/>
            <color indexed="81"/>
            <rFont val="Tahoma"/>
            <family val="2"/>
          </rPr>
          <t>ivanildes.souza:</t>
        </r>
        <r>
          <rPr>
            <sz val="9"/>
            <color indexed="81"/>
            <rFont val="Tahoma"/>
            <family val="2"/>
          </rPr>
          <t xml:space="preserve">
069.1486.2023.0002024-51</t>
        </r>
      </text>
    </comment>
    <comment ref="AB88" authorId="2">
      <text>
        <r>
          <rPr>
            <b/>
            <sz val="9"/>
            <color indexed="81"/>
            <rFont val="Tahoma"/>
            <family val="2"/>
          </rPr>
          <t>CBJ:</t>
        </r>
        <r>
          <rPr>
            <sz val="9"/>
            <color indexed="81"/>
            <rFont val="Tahoma"/>
            <family val="2"/>
          </rPr>
          <t xml:space="preserve">
Resumo do Termo de Apostilamento nº 49/2023 ao Termo de Fomento nº 32/2023
Processo: 069.1484.2023.0003987-00. Com fundamento no art. 57, da Lei nº 13.019/2014, de 31
de julho de 2014 (Marco Regulatório das Organizações da Sociedade Civil), resolve a SUDESB,
apostilar a alteração no Plano de Trabalho do Termo de Fomento nº 32/2023, celebrado com
Federação de Automobilismo da Bahia FAB: G. CRONOGRAMA DE ATIVIDADES - Etapa III
do Campeonato Baiano de Velocidade na Terra, acontecerá em 24 de setembro de 2023, no
Município de Dias D´Ávila (Velocidade na Terra).
Salvador - BA, 15 de agosto de 2023.
Vicente José de Lima Neto
Diretor-Geral/SUDESB</t>
        </r>
      </text>
    </comment>
    <comment ref="AB89" authorId="1">
      <text>
        <r>
          <rPr>
            <b/>
            <sz val="9"/>
            <color indexed="81"/>
            <rFont val="Tahoma"/>
            <family val="2"/>
          </rPr>
          <t>ivanildes.souza:</t>
        </r>
        <r>
          <rPr>
            <sz val="9"/>
            <color indexed="81"/>
            <rFont val="Tahoma"/>
            <family val="2"/>
          </rPr>
          <t xml:space="preserve">
Resumo do Termo de Apostilamento nº 59/2023 ao Termo de Fomento nº 32/2023
Processo: 069.1484.2023.0004377-05. Com fundamento no art. 57, da Lei nº 13.019/2014, de 31
de julho de 2014 (Marco Regulatório das Organizações da Sociedade Civil), resolve a SUDESB,
apostilar a alteração no Plano de Trabalho do Termo de Fomento nº 32/2023, celebrado com
Federação de Automobilismo da Bahia - FAB: Etapa IV - Copa Hot Lap 2023, dia 30 de setembro
de 2023, em Vitória da Conquista/BA (Hot Lap).
Salvador - BA, 01 de setembro de 2023.
Vicente José de Lima Neto
Diretor-Geral/SUDESB</t>
        </r>
      </text>
    </comment>
    <comment ref="Z90" authorId="3">
      <text>
        <r>
          <rPr>
            <b/>
            <sz val="9"/>
            <color indexed="81"/>
            <rFont val="Tahoma"/>
            <family val="2"/>
          </rPr>
          <t>ilma.jesus:</t>
        </r>
        <r>
          <rPr>
            <sz val="9"/>
            <color indexed="81"/>
            <rFont val="Tahoma"/>
            <family val="2"/>
          </rPr>
          <t xml:space="preserve">
069.1484.2023.0005208-66
PORTARIA N° 067 DE 26 DE OUTUBRO DE 2023
O Diretor Geral da Superintendência dos Desportos do Estado da Bahia - SUDESB, no uso das
suas atribuições e de acordo com o exposto no processo SEI nº 069.1479.2023.0001724-18,
RESOLVE: Tornar sem efeito o Termo de Apostilamento nº 68/2023 ao Termo de Fomento
nº 32/2023, publicado no Diário Oficial do Estado, no Caderno Executivo, Edição do dia 24 de
outubro de 2023.
Doe 27/10/23
PORTARIA N° 067 DE 26 DE OUTUBRO DE 2023
O Diretor Geral da Superintendência dos Desportos do Estado da Bahia - SUDESB, no uso das
suas atribuições e de acordo com o exposto no processo SEI nº 069.1479.2023.0001724-18,
RESOLVE: Tornar sem efeito o Termo de Apostilamento nº 68/2023 ao Termo de Fomento
nº 32/2023, publicado no Diário Oficial do Estado, no Caderno Executivo, Edição do dia 24 de
outubro de 2023.</t>
        </r>
      </text>
    </comment>
    <comment ref="AB90" authorId="3">
      <text>
        <r>
          <rPr>
            <b/>
            <sz val="9"/>
            <color indexed="81"/>
            <rFont val="Tahoma"/>
            <family val="2"/>
          </rPr>
          <t>ilma.jesus:</t>
        </r>
        <r>
          <rPr>
            <sz val="9"/>
            <color indexed="81"/>
            <rFont val="Tahoma"/>
            <family val="2"/>
          </rPr>
          <t xml:space="preserve">
Resumo do Termo de Apostilamento nº 68/2023 ao Termo de Fomento nº 32/2023
Processo: 069.1484.2023.0005208-66. Com fundamento no art. 57, da Lei nº 13.019/2014,
de 31 de julho de 2014 (Marco Regulatório das Organizações da Sociedade Civil), resolve a
SUDESB, apostilar o Plano de Trabalho do Termo de Fomento nº 32/2023, celebrado com a
FEDERAÇÃO DE AUTOMOBILISMO DA BAHIA - FAB: F. FORMA DE EXECUÇÃO DAS
AÇÕES E DE CUMPRIMENTO DAS METAS - Etapa V - Campeonato Baiano Rally Salvador
2023 em 30/09 e 01/10/2023, em Salvador (Aventura).
Salvador, 29 de setembro de 2023.
Vicente José de Lima Neto
Diretor-Geral da SUDESB</t>
        </r>
      </text>
    </comment>
    <comment ref="Z91" authorId="1">
      <text>
        <r>
          <rPr>
            <b/>
            <sz val="9"/>
            <color indexed="81"/>
            <rFont val="Tahoma"/>
            <family val="2"/>
          </rPr>
          <t>ivanildes.souza:</t>
        </r>
        <r>
          <rPr>
            <sz val="9"/>
            <color indexed="81"/>
            <rFont val="Tahoma"/>
            <family val="2"/>
          </rPr>
          <t xml:space="preserve">
Processo: 069.1484.2023.0006036-48</t>
        </r>
      </text>
    </comment>
    <comment ref="AB91" authorId="1">
      <text>
        <r>
          <rPr>
            <b/>
            <sz val="9"/>
            <color indexed="81"/>
            <rFont val="Tahoma"/>
            <family val="2"/>
          </rPr>
          <t>ivanildes.souza:</t>
        </r>
        <r>
          <rPr>
            <sz val="9"/>
            <color indexed="81"/>
            <rFont val="Tahoma"/>
            <family val="2"/>
          </rPr>
          <t xml:space="preserve">
Resumo do Termo de Apostilamento nº 89/2023 ao Termo de Fomento nº 32/2023
Processo: 069.1484.2023.0006036-48. Com fundamento no art. 57, da Lei nº 13.019/2014,
de 31 de julho de 2014 (Marco Regulatório das Organizações da Sociedade Civil), resolve a
SUDESB, apostilar a alteração do Plano de Trabalho do Termo de Fomento nº 32/2023, celebrado
com a FEDERAÇÃO DE AUTOMOBILISMO DA BAHIA: G. CRONOGRAMA DE ATIVIDADES
- 4. Etapa 02 de dezembro de 2023 - Dias D´Ávila- Rally Rota Bahia - Copa Bahia de Rally 4x4
Indoor e 5. Solenidade de Premiação - 02 de dezembro de 2023- Dias D´Ávila- Rally Rota Bahia
- Copa Bahia de Rally 4x4 Indoor; J. PERÍODO DE EXECUÇÃO, VIGÊNCIA E PRESTAÇÃO DE
CONTAS - Período de Execução: 04/06/2023 a 02/12/2023.
Salvador - BA, 24 de novembro de 2023.
Vicente José de Lima Neto
Diretor-Geral da SUDESB</t>
        </r>
      </text>
    </comment>
    <comment ref="Z92" authorId="1">
      <text>
        <r>
          <rPr>
            <b/>
            <sz val="9"/>
            <color indexed="81"/>
            <rFont val="Tahoma"/>
            <family val="2"/>
          </rPr>
          <t>ivanildes.souza:</t>
        </r>
        <r>
          <rPr>
            <sz val="9"/>
            <color indexed="81"/>
            <rFont val="Tahoma"/>
            <family val="2"/>
          </rPr>
          <t xml:space="preserve">
069.1484.2023.0005490-91</t>
        </r>
      </text>
    </comment>
    <comment ref="G93" authorId="1">
      <text>
        <r>
          <rPr>
            <b/>
            <sz val="9"/>
            <color indexed="81"/>
            <rFont val="Tahoma"/>
            <family val="2"/>
          </rPr>
          <t xml:space="preserve">ivanildes.souza:
</t>
        </r>
        <r>
          <rPr>
            <sz val="9"/>
            <color indexed="81"/>
            <rFont val="Tahoma"/>
            <family val="2"/>
          </rPr>
          <t xml:space="preserve">
A primeira no valor de R$ 228.622,00 (duzentos e vinte e oito mil, seiscentos e vinte e dois reais) após a publicação do Termo de Fomento no Diário Oficial do Estado. 
A segunda no valor de R$ 167.741,50 (cento e sessenta e sete mil, setecentos e quarenta e um reais e cinquenta centavos), 30 (trinta) dias após o pagamento da primeira parcela e entrega dos relatórios técnicos e fotográficos equivalente ao primeiro mês de atividade avaliados pelo Gestor da Parceria, com o parecer que ateste a execução do projeto. 
</t>
        </r>
      </text>
    </comment>
    <comment ref="X93" authorId="1">
      <text>
        <r>
          <rPr>
            <b/>
            <sz val="9"/>
            <color indexed="81"/>
            <rFont val="Tahoma"/>
            <family val="2"/>
          </rPr>
          <t>ivanildes.souza:</t>
        </r>
        <r>
          <rPr>
            <sz val="9"/>
            <color indexed="81"/>
            <rFont val="Tahoma"/>
            <family val="2"/>
          </rPr>
          <t xml:space="preserve">
Not.217/23 de 16/11/23
1º Res. Not.217/23 de 17/01/23</t>
        </r>
      </text>
    </comment>
    <comment ref="Z93" authorId="1">
      <text>
        <r>
          <rPr>
            <b/>
            <sz val="9"/>
            <color indexed="81"/>
            <rFont val="Tahoma"/>
            <family val="2"/>
          </rPr>
          <t>ivanildes.souza:</t>
        </r>
        <r>
          <rPr>
            <sz val="9"/>
            <color indexed="81"/>
            <rFont val="Tahoma"/>
            <family val="2"/>
          </rPr>
          <t xml:space="preserve">
Ddoe 10/06/23
ERRATA
No Resumo do Termo de Apostilamento nº 24/2023 ao Termo de Fomento nº 31/2023, publicado
no DOE edição do dia 08/06/2023, Caderno Executivo pg. 55:
Onde se lê: ... Processo: 069.1465.2022.0003638-45...
Leia-se: ... Processo: 069.1486.2023.0002082-21...</t>
        </r>
      </text>
    </comment>
    <comment ref="AB93" authorId="1">
      <text>
        <r>
          <rPr>
            <b/>
            <sz val="9"/>
            <color indexed="81"/>
            <rFont val="Tahoma"/>
            <family val="2"/>
          </rPr>
          <t>ivanildes.souza:</t>
        </r>
        <r>
          <rPr>
            <sz val="9"/>
            <color indexed="81"/>
            <rFont val="Tahoma"/>
            <family val="2"/>
          </rPr>
          <t xml:space="preserve">
Resumo do Termo de Apostilamento nº 24/2023 ao Termo de Fomento nº 31/2023
Processo: 069.1465.2022.0003638-45. Com fundamento no art. 57, da Lei nº 13.019/2014, de 31
de julho de 2014 (Marco Regulatório das Organizações da Sociedade Civil), resolve a SUDESB,
apostilar a alteração da Dotação Orçamentária: Unidade Orçamentária: 21.301/ Unidade Gestora:
0001/ Função: 27/ Subfunção: 811/ Programa: 303/ PAOE: 5779 / Região de Planejamento: 9900/
Natureza da Despesa: 3.3.50.41.000/ Destinação de Recurso 1.749.0.246.000000.00.00.00/
Valor da Despesa R$ 396.363,50 (trezentos e noventa e seis mil trezentos e sessenta e três
reais e cinquenta centavos).
Salvador - BA, 07 de junho de 2023.
Vicente José de Lima Neto
Diretor-Geral</t>
        </r>
      </text>
    </comment>
    <comment ref="C94" authorId="1">
      <text>
        <r>
          <rPr>
            <b/>
            <sz val="9"/>
            <color indexed="81"/>
            <rFont val="Tahoma"/>
            <family val="2"/>
          </rPr>
          <t>ivanildes.souza:</t>
        </r>
        <r>
          <rPr>
            <sz val="9"/>
            <color indexed="81"/>
            <rFont val="Tahoma"/>
            <family val="2"/>
          </rPr>
          <t xml:space="preserve">
Processo: 069.1486.2023.0002082-21</t>
        </r>
      </text>
    </comment>
    <comment ref="H94"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 </t>
        </r>
      </text>
    </comment>
    <comment ref="Z94" authorId="1">
      <text>
        <r>
          <rPr>
            <b/>
            <sz val="9"/>
            <color indexed="81"/>
            <rFont val="Tahoma"/>
            <family val="2"/>
          </rPr>
          <t>ivanildes.souza:</t>
        </r>
        <r>
          <rPr>
            <sz val="9"/>
            <color indexed="81"/>
            <rFont val="Tahoma"/>
            <family val="2"/>
          </rPr>
          <t xml:space="preserve">
069.1484.2023.0005014-89</t>
        </r>
      </text>
    </comment>
    <comment ref="G96" authorId="1">
      <text>
        <r>
          <rPr>
            <b/>
            <sz val="9"/>
            <color indexed="81"/>
            <rFont val="Tahoma"/>
            <family val="2"/>
          </rPr>
          <t>ivanildes.souza:</t>
        </r>
        <r>
          <rPr>
            <sz val="9"/>
            <color indexed="81"/>
            <rFont val="Tahoma"/>
            <family val="2"/>
          </rPr>
          <t xml:space="preserve">
Após a publicação do Termo de Fomento no Diário Oficial do Estado.</t>
        </r>
      </text>
    </comment>
    <comment ref="C97" authorId="1">
      <text>
        <r>
          <rPr>
            <b/>
            <sz val="9"/>
            <color indexed="81"/>
            <rFont val="Tahoma"/>
            <family val="2"/>
          </rPr>
          <t>ivanildes.souza:</t>
        </r>
        <r>
          <rPr>
            <sz val="9"/>
            <color indexed="81"/>
            <rFont val="Tahoma"/>
            <family val="2"/>
          </rPr>
          <t xml:space="preserve">
Processo: 069.1486.2023.0002421-60</t>
        </r>
      </text>
    </comment>
    <comment ref="H97"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1.749.0.246.000000.00.00.00.</t>
        </r>
      </text>
    </comment>
    <comment ref="G99" authorId="1">
      <text>
        <r>
          <rPr>
            <b/>
            <sz val="9"/>
            <color indexed="81"/>
            <rFont val="Tahoma"/>
            <family val="2"/>
          </rPr>
          <t>ivanildes.souza:</t>
        </r>
        <r>
          <rPr>
            <sz val="9"/>
            <color indexed="81"/>
            <rFont val="Tahoma"/>
            <family val="2"/>
          </rPr>
          <t xml:space="preserve">
Após a publicação do Termo de Fomento no Diário Oficial do Estado.</t>
        </r>
      </text>
    </comment>
    <comment ref="Z99" authorId="1">
      <text>
        <r>
          <rPr>
            <b/>
            <sz val="9"/>
            <color indexed="81"/>
            <rFont val="Tahoma"/>
            <family val="2"/>
          </rPr>
          <t>ivanildes.souza:</t>
        </r>
        <r>
          <rPr>
            <sz val="9"/>
            <color indexed="81"/>
            <rFont val="Tahoma"/>
            <family val="2"/>
          </rPr>
          <t xml:space="preserve">
069.1486.2023.0001698-11
PORTARIA N° 04/24</t>
        </r>
      </text>
    </comment>
    <comment ref="C100" authorId="1">
      <text>
        <r>
          <rPr>
            <b/>
            <sz val="9"/>
            <color indexed="81"/>
            <rFont val="Tahoma"/>
            <family val="2"/>
          </rPr>
          <t>ivanildes.souza:</t>
        </r>
        <r>
          <rPr>
            <sz val="9"/>
            <color indexed="81"/>
            <rFont val="Tahoma"/>
            <family val="2"/>
          </rPr>
          <t xml:space="preserve">
Processo: 069.1486.2023.0001698-11</t>
        </r>
      </text>
    </comment>
    <comment ref="H100"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 </t>
        </r>
      </text>
    </comment>
    <comment ref="G102" authorId="1">
      <text>
        <r>
          <rPr>
            <b/>
            <sz val="9"/>
            <color indexed="81"/>
            <rFont val="Tahoma"/>
            <family val="2"/>
          </rPr>
          <t>ivanildes.souza:</t>
        </r>
        <r>
          <rPr>
            <sz val="9"/>
            <color indexed="81"/>
            <rFont val="Tahoma"/>
            <family val="2"/>
          </rPr>
          <t xml:space="preserve">
Após a publicação do Termo de Fomento no Diário Oficial do Estado.</t>
        </r>
      </text>
    </comment>
    <comment ref="V102" authorId="1">
      <text>
        <r>
          <rPr>
            <b/>
            <sz val="9"/>
            <color indexed="81"/>
            <rFont val="Tahoma"/>
            <family val="2"/>
          </rPr>
          <t>ivanildes.souza:</t>
        </r>
        <r>
          <rPr>
            <sz val="9"/>
            <color indexed="81"/>
            <rFont val="Tahoma"/>
            <family val="2"/>
          </rPr>
          <t xml:space="preserve">
Regular em 26/12/23</t>
        </r>
      </text>
    </comment>
    <comment ref="Z102" authorId="1">
      <text>
        <r>
          <rPr>
            <b/>
            <sz val="9"/>
            <color indexed="81"/>
            <rFont val="Tahoma"/>
            <family val="2"/>
          </rPr>
          <t>ivanildes.souza:</t>
        </r>
        <r>
          <rPr>
            <sz val="9"/>
            <color indexed="81"/>
            <rFont val="Tahoma"/>
            <family val="2"/>
          </rPr>
          <t xml:space="preserve">
Processo: Nº 069.1484.2023.0003221-26</t>
        </r>
      </text>
    </comment>
    <comment ref="AB102" authorId="1">
      <text>
        <r>
          <rPr>
            <b/>
            <sz val="9"/>
            <color indexed="81"/>
            <rFont val="Tahoma"/>
            <family val="2"/>
          </rPr>
          <t>ivanildes.souza:</t>
        </r>
        <r>
          <rPr>
            <sz val="9"/>
            <color indexed="81"/>
            <rFont val="Tahoma"/>
            <family val="2"/>
          </rPr>
          <t xml:space="preserve">
Resumo do Termo de Apostilamento nº 34/2023 ao Termo de Fomento nº 38/2023
Processo: Nº 069.1484.2023.0003221-26. Com fundamento no art. 57, da Lei nº 13.019/2014,
de 31 de julho de 2014 (Marco Regulatório das Organizações da Sociedade Civil), resolve a
SUDESB, apostilar a alteração do Plano de Trabalho do Termo de Fomento nº 38/2023,
celebrado com a FEDERAÇÃO BAIANA DE VOLEIBOL - FBV: F. FORMA DE EXECUÇÃO DAS
AÇÕES E DE CUMPRIMENTO DAS METAS - ETAPA II - Barreiras - Escola Celso Barbosa e
Mirandolina- 29 e 30 de julho de 2023.
Salvador - BA, 07 de julho de 2023.
Vicente José de Lima Neto
Diretor-Geral da SUDESB</t>
        </r>
      </text>
    </comment>
    <comment ref="C103" authorId="1">
      <text>
        <r>
          <rPr>
            <b/>
            <sz val="9"/>
            <color indexed="81"/>
            <rFont val="Tahoma"/>
            <family val="2"/>
          </rPr>
          <t>ivanildes.souza:</t>
        </r>
        <r>
          <rPr>
            <sz val="9"/>
            <color indexed="81"/>
            <rFont val="Tahoma"/>
            <family val="2"/>
          </rPr>
          <t xml:space="preserve">
Processo: 069.1486.2023.0002667-78</t>
        </r>
      </text>
    </comment>
    <comment ref="H103"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1.749.0.246.000000.00.00.00. </t>
        </r>
      </text>
    </comment>
    <comment ref="Z103" authorId="1">
      <text>
        <r>
          <rPr>
            <b/>
            <sz val="9"/>
            <color indexed="81"/>
            <rFont val="Tahoma"/>
            <family val="2"/>
          </rPr>
          <t>ivanildes.souza:</t>
        </r>
        <r>
          <rPr>
            <sz val="9"/>
            <color indexed="81"/>
            <rFont val="Tahoma"/>
            <family val="2"/>
          </rPr>
          <t xml:space="preserve">
Processo: Nº 069.1484.2023.0003124-14.</t>
        </r>
      </text>
    </comment>
    <comment ref="AB103" authorId="1">
      <text>
        <r>
          <rPr>
            <b/>
            <sz val="9"/>
            <color indexed="81"/>
            <rFont val="Tahoma"/>
            <family val="2"/>
          </rPr>
          <t>ivanildes.souza:</t>
        </r>
        <r>
          <rPr>
            <sz val="9"/>
            <color indexed="81"/>
            <rFont val="Tahoma"/>
            <family val="2"/>
          </rPr>
          <t xml:space="preserve">
Resumo do Termo de Apostilamento nº 35/2023 ao Termo de Fomento nº 38/2023
Processo: Nº 069.1484.2023.0003124-14. Com fundamento no art. 57, da Lei nº 13.019/2014,
de 31 de julho de 2014 (Marco Regulatório das Organizações da Sociedade Civil), resolve a
SUDESB, apostilar a alteração do Plano de Trabalho do Termo de Fomento nº 38/2023, celebrado
com a FEDERAÇÃO BAIANA DE VOLEIBOL - FBV: ETAPA I - no município de Itabuna no
Ginásio de Esporte da Vila Olímpica Prof. Everaldo Cardoso, nos dias 22 e 23 de julho de 2023.
Salvador - BA, 10 de julho de 2023.
Vicente José de Lima Neto
Diretor-Geral da SUDESB</t>
        </r>
      </text>
    </comment>
    <comment ref="Z104" authorId="1">
      <text>
        <r>
          <rPr>
            <b/>
            <sz val="9"/>
            <color indexed="81"/>
            <rFont val="Tahoma"/>
            <family val="2"/>
          </rPr>
          <t>ivanildes.souza:</t>
        </r>
        <r>
          <rPr>
            <sz val="9"/>
            <color indexed="81"/>
            <rFont val="Tahoma"/>
            <family val="2"/>
          </rPr>
          <t xml:space="preserve">
Processo: Nº 069.1484.2023.0003532-77</t>
        </r>
      </text>
    </comment>
    <comment ref="AB104" authorId="1">
      <text>
        <r>
          <rPr>
            <b/>
            <sz val="9"/>
            <color indexed="81"/>
            <rFont val="Tahoma"/>
            <family val="2"/>
          </rPr>
          <t>ivanildes.souza:</t>
        </r>
        <r>
          <rPr>
            <sz val="9"/>
            <color indexed="81"/>
            <rFont val="Tahoma"/>
            <family val="2"/>
          </rPr>
          <t xml:space="preserve">
Resumo do Termo de Apostilamento nº 42/2023 ao Termo de Fomento nº 38/2023
Processo: Nº 069.1484.2023.0003532-77. Com fundamento no art. 57, da Lei nº 13.019/2014,
de 31 de julho de 2014 (Marco Regulatório das Organizações da Sociedade Civil), resolve a
SUDESB, apostilar a alteração do Plano de Trabalho do Termo de Fomento nº 38/2023, celebrado
com a FEDERAÇÃO BAIANA DE VOLEIBOL - FBV: Evento: COPA BAIANA DE CATEGORIAS
DE BASE - II Etapa/ Local: Escola Municipal Celso Barbosa dos Santos e Escola Municipal
Mirandolina Ribeiro Macêdo, Município de Barreiras - BA, dias 29 e 30/07/2023.
Salvador - BA, 25 de julho de 2023.
Vicente José de Lima Neto
Diretor-Geral da SUDESB</t>
        </r>
      </text>
    </comment>
    <comment ref="G105" authorId="1">
      <text>
        <r>
          <rPr>
            <b/>
            <sz val="9"/>
            <color indexed="81"/>
            <rFont val="Tahoma"/>
            <family val="2"/>
          </rPr>
          <t>ivanildes.souza:</t>
        </r>
        <r>
          <rPr>
            <sz val="9"/>
            <color indexed="81"/>
            <rFont val="Tahoma"/>
            <family val="2"/>
          </rPr>
          <t xml:space="preserve">
Após a publicação do Termo de Fomento no Diário Oficial do Estado.</t>
        </r>
      </text>
    </comment>
    <comment ref="Z105" authorId="1">
      <text>
        <r>
          <rPr>
            <b/>
            <sz val="9"/>
            <color indexed="81"/>
            <rFont val="Tahoma"/>
            <family val="2"/>
          </rPr>
          <t>ivanildes.souza:</t>
        </r>
        <r>
          <rPr>
            <sz val="9"/>
            <color indexed="81"/>
            <rFont val="Tahoma"/>
            <family val="2"/>
          </rPr>
          <t xml:space="preserve">
069.1486.2023.0001610-89
PORTARIA N° 62/23</t>
        </r>
      </text>
    </comment>
    <comment ref="C106" authorId="1">
      <text>
        <r>
          <rPr>
            <b/>
            <sz val="9"/>
            <color indexed="81"/>
            <rFont val="Tahoma"/>
            <family val="2"/>
          </rPr>
          <t>ivanildes.souza:</t>
        </r>
        <r>
          <rPr>
            <sz val="9"/>
            <color indexed="81"/>
            <rFont val="Tahoma"/>
            <family val="2"/>
          </rPr>
          <t xml:space="preserve">
Processo: 069.1486.2023.0001610-89</t>
        </r>
      </text>
    </comment>
    <comment ref="H106"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t>
        </r>
      </text>
    </comment>
    <comment ref="G108" authorId="1">
      <text>
        <r>
          <rPr>
            <b/>
            <sz val="9"/>
            <color indexed="81"/>
            <rFont val="Tahoma"/>
            <family val="2"/>
          </rPr>
          <t>ivanildes.souza:</t>
        </r>
        <r>
          <rPr>
            <sz val="9"/>
            <color indexed="81"/>
            <rFont val="Tahoma"/>
            <family val="2"/>
          </rPr>
          <t xml:space="preserve">
Após a publicação do Termo de Fomento no Diário Oficial do Estado.</t>
        </r>
      </text>
    </comment>
    <comment ref="V108" authorId="1">
      <text>
        <r>
          <rPr>
            <b/>
            <sz val="9"/>
            <color indexed="81"/>
            <rFont val="Tahoma"/>
            <family val="2"/>
          </rPr>
          <t>ivanildes.souza:</t>
        </r>
        <r>
          <rPr>
            <sz val="9"/>
            <color indexed="81"/>
            <rFont val="Tahoma"/>
            <family val="2"/>
          </rPr>
          <t xml:space="preserve">
Regular em 16/10/23</t>
        </r>
      </text>
    </comment>
    <comment ref="X108" authorId="2">
      <text>
        <r>
          <rPr>
            <b/>
            <sz val="9"/>
            <color indexed="81"/>
            <rFont val="Tahoma"/>
            <family val="2"/>
          </rPr>
          <t>CBJ:</t>
        </r>
        <r>
          <rPr>
            <sz val="9"/>
            <color indexed="81"/>
            <rFont val="Tahoma"/>
            <family val="2"/>
          </rPr>
          <t xml:space="preserve">
Not.194/23 de 22/09/23
1º Res. Not.194/23 de 05/10/23</t>
        </r>
      </text>
    </comment>
    <comment ref="Z108" authorId="1">
      <text>
        <r>
          <rPr>
            <b/>
            <sz val="9"/>
            <color indexed="81"/>
            <rFont val="Tahoma"/>
            <family val="2"/>
          </rPr>
          <t>ivanildes.souza:</t>
        </r>
        <r>
          <rPr>
            <sz val="9"/>
            <color indexed="81"/>
            <rFont val="Tahoma"/>
            <family val="2"/>
          </rPr>
          <t xml:space="preserve">
Processo: 069.1484.2023.0003375-81</t>
        </r>
      </text>
    </comment>
    <comment ref="AB108" authorId="1">
      <text>
        <r>
          <rPr>
            <b/>
            <sz val="9"/>
            <color indexed="81"/>
            <rFont val="Tahoma"/>
            <family val="2"/>
          </rPr>
          <t>ivanildes.souza:</t>
        </r>
        <r>
          <rPr>
            <sz val="9"/>
            <color indexed="81"/>
            <rFont val="Tahoma"/>
            <family val="2"/>
          </rPr>
          <t xml:space="preserve">
Resumo do Termo de Apostilamento nº 41/2023 ao Termo de Fomento nº 41/2023
Processo: 069.1484.2023.0003375-81. Com fundamento no art. 57, da Lei nº 13.019/2014, de 31 de
julho de 2014 (Marco Regulatório das Organizações da Sociedade Civil), resolve a SUDESB, apostilar
a alteração do Plano de Trabalho do Termo de Fomento nº 41/2023, celebrado com a FEDERAÇÃO
BAIANA DE VOLEI MASTER - FBV MASTER: F. FORMA DE EXECUÇÃO DAS AÇÕES E DE
CUMPRIMENTO DAS METAS - Evento: COPA BAHIA VOLEIMASTER DE PRAIA 2023 - 1ª EDIÇÃO,
na ARENA BEACH STELLA MARIS, Salvador - BA, nos dias 05 e 06 de agosto de 2023.
Salvador - BA, 21 de julho de 2023.
Vicente José de Lima Neto
Diretor-Geral da SUDESB</t>
        </r>
      </text>
    </comment>
    <comment ref="C109" authorId="1">
      <text>
        <r>
          <rPr>
            <b/>
            <sz val="9"/>
            <color indexed="81"/>
            <rFont val="Tahoma"/>
            <family val="2"/>
          </rPr>
          <t>ivanildes.souza:</t>
        </r>
        <r>
          <rPr>
            <sz val="9"/>
            <color indexed="81"/>
            <rFont val="Tahoma"/>
            <family val="2"/>
          </rPr>
          <t xml:space="preserve">
Processo: 069.1486.2023.0002723-10</t>
        </r>
      </text>
    </comment>
    <comment ref="H109"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 e 1.749.0.246.000000.00.00.00.</t>
        </r>
      </text>
    </comment>
    <comment ref="G111" authorId="1">
      <text>
        <r>
          <rPr>
            <b/>
            <sz val="9"/>
            <color indexed="81"/>
            <rFont val="Tahoma"/>
            <family val="2"/>
          </rPr>
          <t>ivanildes.souza:</t>
        </r>
        <r>
          <rPr>
            <sz val="9"/>
            <color indexed="81"/>
            <rFont val="Tahoma"/>
            <family val="2"/>
          </rPr>
          <t xml:space="preserve">
Após a publicação do Termo de Fomento no Diário Oficial do Estado.</t>
        </r>
      </text>
    </comment>
    <comment ref="V111" authorId="2">
      <text>
        <r>
          <rPr>
            <b/>
            <sz val="9"/>
            <color indexed="81"/>
            <rFont val="Tahoma"/>
            <family val="2"/>
          </rPr>
          <t>CBJ:</t>
        </r>
        <r>
          <rPr>
            <sz val="9"/>
            <color indexed="81"/>
            <rFont val="Tahoma"/>
            <family val="2"/>
          </rPr>
          <t xml:space="preserve">
Regular em 28/02/24</t>
        </r>
      </text>
    </comment>
    <comment ref="C112" authorId="1">
      <text>
        <r>
          <rPr>
            <b/>
            <sz val="9"/>
            <color indexed="81"/>
            <rFont val="Tahoma"/>
            <family val="2"/>
          </rPr>
          <t>ivanildes.souza:</t>
        </r>
        <r>
          <rPr>
            <sz val="9"/>
            <color indexed="81"/>
            <rFont val="Tahoma"/>
            <family val="2"/>
          </rPr>
          <t xml:space="preserve">
Processo: 069.1486.2023.0002621-95</t>
        </r>
      </text>
    </comment>
    <comment ref="H112"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 e 1.749.0.246.000000.00.00.00. </t>
        </r>
      </text>
    </comment>
    <comment ref="G114" authorId="1">
      <text>
        <r>
          <rPr>
            <b/>
            <sz val="9"/>
            <color indexed="81"/>
            <rFont val="Tahoma"/>
            <family val="2"/>
          </rPr>
          <t>ivanildes.souza:</t>
        </r>
        <r>
          <rPr>
            <sz val="9"/>
            <color indexed="81"/>
            <rFont val="Tahoma"/>
            <family val="2"/>
          </rPr>
          <t xml:space="preserve">
 primeira no valor de R$ 85.632,00 (oitenta e cinco mil, seiscentos e trinta e dois reais) após a publicação do Termo de Fomento no Diário Oficial do
Estado. 
A segunda no valor de R$ 64.000,00 (sessenta e quatro mil reais) em 60 (sessenta) dias após o pagamento da primeira parcela e entrega do relatório técnico e fotográfico equivalente ao 1º (primeiro) mês de atividade, avaliados pelo Gestor da Parceria, com o parecer que ateste a execução do projeto. </t>
        </r>
      </text>
    </comment>
    <comment ref="Z114" authorId="1">
      <text>
        <r>
          <rPr>
            <b/>
            <sz val="9"/>
            <color indexed="81"/>
            <rFont val="Tahoma"/>
            <family val="2"/>
          </rPr>
          <t>ivanildes.souza:</t>
        </r>
        <r>
          <rPr>
            <sz val="9"/>
            <color indexed="81"/>
            <rFont val="Tahoma"/>
            <family val="2"/>
          </rPr>
          <t xml:space="preserve">
069.1484.2023.0004667-13
PORTARIA N° 86/23</t>
        </r>
      </text>
    </comment>
    <comment ref="C115" authorId="1">
      <text>
        <r>
          <rPr>
            <b/>
            <sz val="9"/>
            <color indexed="81"/>
            <rFont val="Tahoma"/>
            <family val="2"/>
          </rPr>
          <t>ivanildes.souza:</t>
        </r>
        <r>
          <rPr>
            <sz val="9"/>
            <color indexed="81"/>
            <rFont val="Tahoma"/>
            <family val="2"/>
          </rPr>
          <t xml:space="preserve">
Processo: 069.1486.2023.0002617-17</t>
        </r>
      </text>
    </comment>
    <comment ref="H115" authorId="1">
      <text>
        <r>
          <rPr>
            <b/>
            <sz val="9"/>
            <color indexed="81"/>
            <rFont val="Tahoma"/>
            <family val="2"/>
          </rPr>
          <t xml:space="preserve">ivanildes.souza:
</t>
        </r>
        <r>
          <rPr>
            <sz val="9"/>
            <color indexed="81"/>
            <rFont val="Tahoma"/>
            <family val="2"/>
          </rPr>
          <t>Dotação Orçamentária: 
Unidade Orçamentária 21.301
Unidade Gestora 0001
 Função 27
 Subfunção 811
 Programa 303/
PAOE 5779
 Região Planejamento 9900
 Natureza da Despesa 3.3.50.41.000 Destinação:
1.500.0.100.000000.00.00.00.</t>
        </r>
      </text>
    </comment>
    <comment ref="G117" authorId="1">
      <text>
        <r>
          <rPr>
            <b/>
            <sz val="9"/>
            <color indexed="81"/>
            <rFont val="Tahoma"/>
            <family val="2"/>
          </rPr>
          <t>ivanildes.souza:</t>
        </r>
        <r>
          <rPr>
            <sz val="9"/>
            <color indexed="81"/>
            <rFont val="Tahoma"/>
            <family val="2"/>
          </rPr>
          <t xml:space="preserve">
Após a publicação do Termo de Fomento no Diário Oficial do Estado.</t>
        </r>
      </text>
    </comment>
    <comment ref="V117" authorId="1">
      <text>
        <r>
          <rPr>
            <b/>
            <sz val="9"/>
            <color indexed="81"/>
            <rFont val="Tahoma"/>
            <family val="2"/>
          </rPr>
          <t>ivanildes.souza:</t>
        </r>
        <r>
          <rPr>
            <sz val="9"/>
            <color indexed="81"/>
            <rFont val="Tahoma"/>
            <family val="2"/>
          </rPr>
          <t xml:space="preserve">
Regular em 05/02/24</t>
        </r>
      </text>
    </comment>
    <comment ref="X117" authorId="1">
      <text>
        <r>
          <rPr>
            <b/>
            <sz val="9"/>
            <color indexed="81"/>
            <rFont val="Tahoma"/>
            <family val="2"/>
          </rPr>
          <t>ivanildes.souza:</t>
        </r>
        <r>
          <rPr>
            <sz val="9"/>
            <color indexed="81"/>
            <rFont val="Tahoma"/>
            <family val="2"/>
          </rPr>
          <t xml:space="preserve">
Not.198/23 de 27/09/23
1º Res. Not.198/23 de 27/11/23</t>
        </r>
      </text>
    </comment>
    <comment ref="Z117" authorId="1">
      <text>
        <r>
          <rPr>
            <b/>
            <sz val="9"/>
            <color indexed="81"/>
            <rFont val="Tahoma"/>
            <family val="2"/>
          </rPr>
          <t>ivanildes.souza:</t>
        </r>
        <r>
          <rPr>
            <sz val="9"/>
            <color indexed="81"/>
            <rFont val="Tahoma"/>
            <family val="2"/>
          </rPr>
          <t xml:space="preserve">
Processo: 069.1484.2023.0003355-38</t>
        </r>
      </text>
    </comment>
    <comment ref="AB117" authorId="1">
      <text>
        <r>
          <rPr>
            <b/>
            <sz val="9"/>
            <color indexed="81"/>
            <rFont val="Tahoma"/>
            <family val="2"/>
          </rPr>
          <t>ivanildes.souza:</t>
        </r>
        <r>
          <rPr>
            <sz val="9"/>
            <color indexed="81"/>
            <rFont val="Tahoma"/>
            <family val="2"/>
          </rPr>
          <t xml:space="preserve">
Resumo do Termo de Apostilamento nº 37/2023 ao Termo de Fomento nº 37/2023
Processo: 069.1484.2023.0003355-38. Com fundamento no art. 57, da Lei nº 13.019/2014, de 31
de julho de 2014 (Marco Regulatório das Organizações da Sociedade Civil), resolve a SUDESB,
apostilar a alteração no Plano de Trabalho do Termo de Fomento nº 37/2023, celebrado com a
FEDERAÇÃO BAIANA DE JIU JITSU E MMA - FBJJMMA: G. CRONOGRAMA DE ATIVIDADES
- Data: 12/08/2023 / Atividade: ETAPA ÚNICA / Local: GINÁSIO MUNICIPAL DE RIO DE
CONTAS/BA, situado na Rua das Andorinhas, nº15.
Salvador - BA, 14 de julho de 2023.
Vicente José de Lima Neto
Diretor-Geral da SUDESB</t>
        </r>
      </text>
    </comment>
    <comment ref="C118" authorId="1">
      <text>
        <r>
          <rPr>
            <b/>
            <sz val="9"/>
            <color indexed="81"/>
            <rFont val="Tahoma"/>
            <family val="2"/>
          </rPr>
          <t>ivanildes.souza:</t>
        </r>
        <r>
          <rPr>
            <sz val="9"/>
            <color indexed="81"/>
            <rFont val="Tahoma"/>
            <family val="2"/>
          </rPr>
          <t xml:space="preserve">
Processo: 069.1486.2023.0002698-74</t>
        </r>
      </text>
    </comment>
    <comment ref="H118"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1.749.0.246.000000.00.00.00</t>
        </r>
      </text>
    </comment>
    <comment ref="V120" authorId="1">
      <text>
        <r>
          <rPr>
            <b/>
            <sz val="9"/>
            <color indexed="81"/>
            <rFont val="Tahoma"/>
            <family val="2"/>
          </rPr>
          <t>ivanildes.souza:</t>
        </r>
        <r>
          <rPr>
            <sz val="9"/>
            <color indexed="81"/>
            <rFont val="Tahoma"/>
            <family val="2"/>
          </rPr>
          <t xml:space="preserve">
Regular em 08/11/23</t>
        </r>
      </text>
    </comment>
    <comment ref="AB120" authorId="1">
      <text>
        <r>
          <rPr>
            <b/>
            <sz val="9"/>
            <color indexed="81"/>
            <rFont val="Tahoma"/>
            <family val="2"/>
          </rPr>
          <t>ivanildes.souza:</t>
        </r>
        <r>
          <rPr>
            <sz val="9"/>
            <color indexed="81"/>
            <rFont val="Tahoma"/>
            <family val="2"/>
          </rPr>
          <t xml:space="preserve">
Resumo do Termo de Apostilamento nº 36/2023 ao Termo de Fomento nº 36/2023
Processo: 069.1486.2023.0001120-37. Com fundamento no art. 57, da Lei nº 13.019/2014, de 31
de julho de 2014 (Marco Regulatório das Organizações da Sociedade Civil), resolve a SUDESB,
apostilar a alteração na dotação orçamentária do Termo de Fomento nº 16/2023, celebrado
com a Federação Baiana de Judô - FEBAJU: Unidade Orçamentária: 21.301/ Unidade Gestora
0001/ Função 27/ Subfunção 811/ Programa 303/ PAOE 5779/ Região de Planejamento 9900/
Natureza da Despesa 3.3.50.41.000/ Destinação de Recurso 1.749.0.246.000000.00.00.00.
Salvador - BA, 12 de julho de 2023.
Vicente José de Lima Neto
Diretor-Geral da SUDESB
</t>
        </r>
      </text>
    </comment>
    <comment ref="C121" authorId="1">
      <text>
        <r>
          <rPr>
            <b/>
            <sz val="9"/>
            <color indexed="81"/>
            <rFont val="Tahoma"/>
            <family val="2"/>
          </rPr>
          <t>ivanildes.souza:</t>
        </r>
        <r>
          <rPr>
            <sz val="9"/>
            <color indexed="81"/>
            <rFont val="Tahoma"/>
            <family val="2"/>
          </rPr>
          <t xml:space="preserve">
Processo: 069.1486.2023.0001120-37</t>
        </r>
      </text>
    </comment>
    <comment ref="H121"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Natureza da Despesa 3.3.50.41.000
 Destinação 1.500.0.100.000000.00.00.00.</t>
        </r>
      </text>
    </comment>
    <comment ref="V123" authorId="2">
      <text>
        <r>
          <rPr>
            <b/>
            <sz val="9"/>
            <color indexed="81"/>
            <rFont val="Tahoma"/>
            <family val="2"/>
          </rPr>
          <t>CBJ:</t>
        </r>
        <r>
          <rPr>
            <sz val="9"/>
            <color indexed="81"/>
            <rFont val="Tahoma"/>
            <family val="2"/>
          </rPr>
          <t xml:space="preserve">
Regular em 24/11/23</t>
        </r>
      </text>
    </comment>
    <comment ref="Z123" authorId="1">
      <text>
        <r>
          <rPr>
            <b/>
            <sz val="9"/>
            <color indexed="81"/>
            <rFont val="Tahoma"/>
            <family val="2"/>
          </rPr>
          <t>ivanildes.souza:</t>
        </r>
        <r>
          <rPr>
            <sz val="9"/>
            <color indexed="81"/>
            <rFont val="Tahoma"/>
            <family val="2"/>
          </rPr>
          <t xml:space="preserve">
Processo: 069.1484.2023.0003276-08</t>
        </r>
      </text>
    </comment>
    <comment ref="AB123" authorId="1">
      <text>
        <r>
          <rPr>
            <b/>
            <sz val="9"/>
            <color indexed="81"/>
            <rFont val="Tahoma"/>
            <family val="2"/>
          </rPr>
          <t>ivanildes.souza:</t>
        </r>
        <r>
          <rPr>
            <sz val="9"/>
            <color indexed="81"/>
            <rFont val="Tahoma"/>
            <family val="2"/>
          </rPr>
          <t xml:space="preserve">
Resumo do Termo de Apostilamento nº 38/2023 ao Termo de Fomento nº 45/2023
Processo: 069.1484.2023.0003276-08. Com fundamento no art. 57, da Lei nº 13.019/2014, de 31
de julho de 2014 (Marco Regulatório das Organizações da Sociedade Civil), resolve a SUDESB,
apostilar a alteração do Plano de Trabalho do Termo de Fomento nº 45/2023, firmado com a
FEDERAÇÃO BAIANA DE JUDÔ - FEBAJU : F. FORMA DE EXECUÇÃO DAS AÇÕES E DE
CUMPRIMENTO DAS METAS. PROGRAMAÇÃO Período execução de 06 a 17 de agosto de
2023 no Centro de Treinamento de Boxe e Artes Marciais Waldemar Santana, Montagem 06
de agosto, Atendimento nas Oficinas da Caravana 07, 08 e 09 de agosto, Desmontagem 10
de agosto; no Ginásio Poliesportivo de Cajazeiras, Montagem 13 de agosto, Atendimento nas
Oficinas da Caravana 14, 15 e 16 de agosto, Desmontagem 17 de agosto.
Em 17 de julho de 2023.</t>
        </r>
      </text>
    </comment>
    <comment ref="C124" authorId="1">
      <text>
        <r>
          <rPr>
            <b/>
            <sz val="9"/>
            <color indexed="81"/>
            <rFont val="Tahoma"/>
            <family val="2"/>
          </rPr>
          <t>ivanildes.souza:</t>
        </r>
        <r>
          <rPr>
            <sz val="9"/>
            <color indexed="81"/>
            <rFont val="Tahoma"/>
            <family val="2"/>
          </rPr>
          <t xml:space="preserve">
Processo: 069.1486.2023.0002798-37</t>
        </r>
      </text>
    </comment>
    <comment ref="H124"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Natureza da Despesa 3.3.50.41.000
Destinação 1.500.0.100.000000.00.00.00 e 1.749.0.246.000000.00.00.00.</t>
        </r>
      </text>
    </comment>
    <comment ref="C127" authorId="1">
      <text>
        <r>
          <rPr>
            <b/>
            <sz val="9"/>
            <color indexed="81"/>
            <rFont val="Tahoma"/>
            <family val="2"/>
          </rPr>
          <t>ivanildes.souza:</t>
        </r>
        <r>
          <rPr>
            <sz val="9"/>
            <color indexed="81"/>
            <rFont val="Tahoma"/>
            <family val="2"/>
          </rPr>
          <t xml:space="preserve">
069.1486.2023.0002950-18</t>
        </r>
      </text>
    </comment>
    <comment ref="H127"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Destinação:1.500.0.100.000000.00.00.00. </t>
        </r>
      </text>
    </comment>
    <comment ref="G129" authorId="1">
      <text>
        <r>
          <rPr>
            <b/>
            <sz val="9"/>
            <color indexed="81"/>
            <rFont val="Tahoma"/>
            <family val="2"/>
          </rPr>
          <t>ivanildes.souza:</t>
        </r>
        <r>
          <rPr>
            <sz val="9"/>
            <color indexed="81"/>
            <rFont val="Tahoma"/>
            <family val="2"/>
          </rPr>
          <t xml:space="preserve">
PRIMEIRA no valor de R$464.530,88 (quatrocentos e sessenta e quatro mil, quinhentos e trinta reais e oitenta e oito centavos) após a publicação do Termo de Fomento no Diário Oficial do Estado, visando à execução do projeto nos meses de ago/23, set/23 e out/23.
SEGUNDA no valor de R$167.675,18 (cento e sessenta e sete mil, seiscentos e setenta e cinco reais e dezoito centavos), visando à execução do projeto nos meses de nov/23, dez/23, jan/24, após a entrega dos relatórios de execução do objeto equivalentes aos 03 (três) primeiros meses de atividade, bem como, o parecer do gestor da parceria atestando a execução do objeto e a apresentação da execução financeira da primeira parcela; 
TERCEIRA, no valor de R$167.675,18 (cento e sessenta e sete mil, seiscentos e setenta e cinco reais e dezoito centavos) após a aprovação da prestação de contas da 1ª parcela e entrega dos relatórios técnicos e fotográficos do quarto, quinto e sexto mês de projeto, com o parecer do gestor da parceria atestando a execução do objeto e a execução financeira regular da primeira parcela. A entrega dos relatórios de atividades equivalentes ao período do nono ao décimo segundo mês, deverá ser efetuada antes do término da vigência deste.</t>
        </r>
      </text>
    </comment>
    <comment ref="V129" authorId="1">
      <text>
        <r>
          <rPr>
            <b/>
            <sz val="9"/>
            <color indexed="81"/>
            <rFont val="Tahoma"/>
            <family val="2"/>
          </rPr>
          <t>ivanildes.souza:</t>
        </r>
        <r>
          <rPr>
            <sz val="9"/>
            <color indexed="81"/>
            <rFont val="Tahoma"/>
            <family val="2"/>
          </rPr>
          <t xml:space="preserve">
Regular em 19/01/23</t>
        </r>
      </text>
    </comment>
    <comment ref="AB129" authorId="1">
      <text>
        <r>
          <rPr>
            <b/>
            <sz val="9"/>
            <color indexed="81"/>
            <rFont val="Tahoma"/>
            <family val="2"/>
          </rPr>
          <t>ivanildes.souza:</t>
        </r>
        <r>
          <rPr>
            <sz val="9"/>
            <color indexed="81"/>
            <rFont val="Tahoma"/>
            <family val="2"/>
          </rPr>
          <t xml:space="preserve">
Resumo do Termo de Apostilamento nº 86/2023 ao Termo de Fomento nº 46/2023
Processo: 069.1465.2023.0005936-04. Com fundamento no art. 57, da Lei nº 13.019/2014,
de 31 de julho de 2014 (Marco Regulatório das Organizações da Sociedade Civil), resolve a
SUDESB, apostilar a alteração do Plano de Trabalho do Termo de Fomento nº 46/2023, celebrado
com a ASSOCIAÇÃO DE BICICROSS DE SALVADOR - ABS: L.PREVISÃO DE RECEITAS
E DE DESPESAS: 2.2.23 - Locação de toldo pirâmide tam4X4; 2.2.24 - Locação de banheiro
químico; 2.2.25 - Locação de sonorização; 2.2.27 - serviços de Lanche para o evento, conforme
especificações no documento SEI nº 00079330878.
Salvador - BA, 22 de novembro de 2023.
Vicente José de Lima Neto
Diretor-Geral da SUDESB</t>
        </r>
      </text>
    </comment>
    <comment ref="C130" authorId="1">
      <text>
        <r>
          <rPr>
            <b/>
            <sz val="9"/>
            <color indexed="81"/>
            <rFont val="Tahoma"/>
            <family val="2"/>
          </rPr>
          <t>ivanildes.souza:</t>
        </r>
        <r>
          <rPr>
            <sz val="9"/>
            <color indexed="81"/>
            <rFont val="Tahoma"/>
            <family val="2"/>
          </rPr>
          <t xml:space="preserve">
Processo: 069.1486.2023.0002936-60</t>
        </r>
      </text>
    </comment>
    <comment ref="H130"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812
Programa 314
PAOE 4565
Região Planejamento 9900
Natureza da Despesa 3.3.50.43.000
Destinação 1.500.0.100.000000.00.00.00 e 1.749.0.246.000000.00.00.00. </t>
        </r>
      </text>
    </comment>
    <comment ref="AB130" authorId="1">
      <text>
        <r>
          <rPr>
            <b/>
            <sz val="9"/>
            <color indexed="81"/>
            <rFont val="Tahoma"/>
            <family val="2"/>
          </rPr>
          <t>ivanildes.souza:</t>
        </r>
        <r>
          <rPr>
            <sz val="9"/>
            <color indexed="81"/>
            <rFont val="Tahoma"/>
            <family val="2"/>
          </rPr>
          <t xml:space="preserve">
Resumo do Termo de Apostilamento nº 05/2024 ao Termo de Fomento nº 46/2023
Processo: 069.1486.2023.0002936-60. Com fundamento no art. 57, da Lei nº 13.019/2014, de 31
de julho de 2014 (Marco Regulatório das Organizações da Sociedade Civil), resolve a SUDESB,
apostilar a alteração da Dotação Orçamentária do Termo de Fomento nº 46/2023, celebrado com
a Associação de Bicicross de Salvador Unidade Orçamentária: 21.301/ Unidade Gestora: 0001/
Função: 27/ Subfunção: 812/ Programa: 414/ PAOE: 4997/ Região de Planejamento: 9900/
Natureza da Despesa: 3.3.50.43.000/ Destinação de Recurso: 1.500.0.100.000000.00.00.00 e
1.749.0.246.000000.00.00.00
Salvador - BA, 26 de janeiro de 2024.
Vicente José de Lima Neto
Diretor-Geral da SUDESB</t>
        </r>
      </text>
    </comment>
    <comment ref="G132" authorId="1">
      <text>
        <r>
          <rPr>
            <b/>
            <sz val="9"/>
            <color indexed="81"/>
            <rFont val="Tahoma"/>
            <family val="2"/>
          </rPr>
          <t>ivanildes.souza:</t>
        </r>
        <r>
          <rPr>
            <sz val="9"/>
            <color indexed="81"/>
            <rFont val="Tahoma"/>
            <family val="2"/>
          </rPr>
          <t xml:space="preserve">
Após publicação do Termo de Fomento no Diário Oficial do Estado.</t>
        </r>
      </text>
    </comment>
    <comment ref="AB132" authorId="1">
      <text>
        <r>
          <rPr>
            <b/>
            <sz val="9"/>
            <color indexed="81"/>
            <rFont val="Tahoma"/>
            <family val="2"/>
          </rPr>
          <t>ivanildes.souza:</t>
        </r>
        <r>
          <rPr>
            <sz val="9"/>
            <color indexed="81"/>
            <rFont val="Tahoma"/>
            <family val="2"/>
          </rPr>
          <t xml:space="preserve">
Resumo do Termo de Apostilamento nº 84/2023 ao Termo de Fomento nº 47/2023
Processo: Nº 069.1484.2023.0004628-15. Com fundamento no art. 57, da Lei nº 13.019/2014,
de 31 de julho de 2014 (Marco Regulatório das Organizações da Sociedade Civil), resolve a
SUDESB, apostilar a alteração no Plano de Trabalho do Termo de Fomento nº 47/2023, firmado
com a Federação Bahiana de Atletismo - FBA: G. CRONOGRAMA DE ATIVIDADES - Circuito
Norte Baiano de Corrida de Rua Macururé, 1ª Etapa em 23/07/2023; Circuito Norte Baiano de
Corrida de Rua Remanso- Agosto Esportivo, 2ª Etapa em 13/08/2023; Circuito Norte Baiano de
Corrida de Rua Curaçá - Ararinha Azul, 3ª Etapa em 10/09/2023; Circuito Norte Baiano de Corrida
de Rua Uauá - Uauá sou superação, 4ª Etapa em 08/10/2023, Circuito Norte Baiano de Corrida
de Rua Casa Nova - Corrida Rústica movimenta Casa Nova, 5ª Etapa em 12/11/2023; Corrida de
Sobradinho, 6ª Etapa em 19/11/2023; Circuito Norte Baiano de Corrida de Rua Juazeiro - Corrida
Rústica Ecológica da Batateira, 7ª Etapa em 26/11/2023; Corrida Rústica da Maniçoba/Juazeiro
8ª Etapa em 10/12/2023.
Salvador/Ba, 10 de novembro de 2023.
Vicente José de Lima Neto.</t>
        </r>
      </text>
    </comment>
    <comment ref="C133" authorId="1">
      <text>
        <r>
          <rPr>
            <b/>
            <sz val="9"/>
            <color indexed="81"/>
            <rFont val="Tahoma"/>
            <family val="2"/>
          </rPr>
          <t>ivanildes.souza:</t>
        </r>
        <r>
          <rPr>
            <sz val="9"/>
            <color indexed="81"/>
            <rFont val="Tahoma"/>
            <family val="2"/>
          </rPr>
          <t xml:space="preserve">
Processo: 069.1486.2023.0002256-64</t>
        </r>
      </text>
    </comment>
    <comment ref="H133"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 e 1.749.0.246.000000.00.00.00. </t>
        </r>
      </text>
    </comment>
    <comment ref="G135" authorId="1">
      <text>
        <r>
          <rPr>
            <b/>
            <sz val="9"/>
            <color indexed="81"/>
            <rFont val="Tahoma"/>
            <family val="2"/>
          </rPr>
          <t>ivanildes.souza:</t>
        </r>
        <r>
          <rPr>
            <sz val="9"/>
            <color indexed="81"/>
            <rFont val="Tahoma"/>
            <family val="2"/>
          </rPr>
          <t xml:space="preserve">
Após publicação do Termo de Fomento no Diário Oficial do Estado.</t>
        </r>
      </text>
    </comment>
    <comment ref="V135" authorId="1">
      <text>
        <r>
          <rPr>
            <b/>
            <sz val="9"/>
            <color indexed="81"/>
            <rFont val="Tahoma"/>
            <family val="2"/>
          </rPr>
          <t>ivanildes.souza:</t>
        </r>
        <r>
          <rPr>
            <sz val="9"/>
            <color indexed="81"/>
            <rFont val="Tahoma"/>
            <family val="2"/>
          </rPr>
          <t xml:space="preserve">
Regular em 19/001/24</t>
        </r>
      </text>
    </comment>
    <comment ref="AB135" authorId="1">
      <text>
        <r>
          <rPr>
            <b/>
            <sz val="9"/>
            <color indexed="81"/>
            <rFont val="Tahoma"/>
            <family val="2"/>
          </rPr>
          <t>ivanildes.souza:</t>
        </r>
        <r>
          <rPr>
            <sz val="9"/>
            <color indexed="81"/>
            <rFont val="Tahoma"/>
            <family val="2"/>
          </rPr>
          <t xml:space="preserve">
Resumo do Termo de Apostilamento nº 64/2023 ao Termo de Fomento nº 49/2023
Processo: Nº 069.1484.2023.0003871-71. Com fundamento no art. 57, da Lei nº 13.019/2014,
de 31 de julho de 2014 (Marco Regulatório das Organizações da Sociedade Civil), resolve a
SUDESB, apostilar a alteração do Plano de Trabalho do Termo de Fomento nº 49/2023,
celebrado com a FEDERAÇÃO BAIANA DE VOLEIBOL - FBV: ETAPA III - Local: Arena Beach
Sunset - Vitória da Conquista/BA, nos dias 07 e 08/10/2023. Salvador - BA, 26 de setembro de
2023.</t>
        </r>
      </text>
    </comment>
    <comment ref="C136" authorId="1">
      <text>
        <r>
          <rPr>
            <b/>
            <sz val="9"/>
            <color indexed="81"/>
            <rFont val="Tahoma"/>
            <family val="2"/>
          </rPr>
          <t>ivanildes.souza:</t>
        </r>
        <r>
          <rPr>
            <sz val="9"/>
            <color indexed="81"/>
            <rFont val="Tahoma"/>
            <family val="2"/>
          </rPr>
          <t xml:space="preserve">
Processo: 069.1486.2023.0002738-04</t>
        </r>
      </text>
    </comment>
    <comment ref="H136" authorId="1">
      <text>
        <r>
          <rPr>
            <b/>
            <sz val="9"/>
            <color indexed="81"/>
            <rFont val="Tahoma"/>
            <family val="2"/>
          </rPr>
          <t>ivanildes.souza:</t>
        </r>
        <r>
          <rPr>
            <sz val="9"/>
            <color indexed="81"/>
            <rFont val="Tahoma"/>
            <family val="2"/>
          </rPr>
          <t xml:space="preserve">
Dotação Orçamentária: 
Unidade Orçamentária 21.301Unidade Gestora 0001
Função 27
Subfunção 811
Programa 303
PAOE 5779
Região Planejamento 9900
Natureza da Despesa 3.3.50.41.000 Destinação1.500.0.100.000000.00.00.00 e 1.749.0.246.000000.00.00.00. </t>
        </r>
      </text>
    </comment>
    <comment ref="AB136" authorId="1">
      <text>
        <r>
          <rPr>
            <b/>
            <sz val="9"/>
            <color indexed="81"/>
            <rFont val="Tahoma"/>
            <family val="2"/>
          </rPr>
          <t>ivanildes.souza:</t>
        </r>
        <r>
          <rPr>
            <sz val="9"/>
            <color indexed="81"/>
            <rFont val="Tahoma"/>
            <family val="2"/>
          </rPr>
          <t xml:space="preserve">
Resumo do Termo de Apostilamento nº 47/2023 ao Termo de Fomento nº 49/2023
Processo: Nº 069.1484.2023.0005273-64. Com fundamento no art. 57, da Lei nº 13.019/2014,
de 31 de julho de 2014 (Marco Regulatório das Organizações da Sociedade Civil), resolve a
SUDESB, apostilar a alteração do Plano de Trabalho do Termo de Fomento nº 49/2023,
celebrado com a FEDERAÇÃO BAIANA DE VOLEIBOL - FBV: Forma de Execução das Ações
e de Cumprimento das Metas - ETAPA II - centro de treinamento de vôlei de praia Gal Campos
(PRAIA DE ARMAÇÃO) 03 de Setembro de 2023.
Salvador - BA, 10 de agosto de 2023.
Vicente José de Lima Neto
Diretor-Geral da SUDESB</t>
        </r>
      </text>
    </comment>
    <comment ref="G138" authorId="1">
      <text>
        <r>
          <rPr>
            <b/>
            <sz val="9"/>
            <color indexed="81"/>
            <rFont val="Tahoma"/>
            <family val="2"/>
          </rPr>
          <t xml:space="preserve">ivanildes.souza:
</t>
        </r>
        <r>
          <rPr>
            <sz val="9"/>
            <color indexed="81"/>
            <rFont val="Tahoma"/>
            <family val="2"/>
          </rPr>
          <t xml:space="preserve">
 A primeira no valor de R$ 99.999,50 - após a publicação do Termo de Fomento no Diário Oficial do Estado, 
A segunda no valor de R$ 99.999,50 - será liberada em 30 (trinta) dias após o pagamento da primeira com a entrega dos relatórios técnicos e fotográficos equivalentes ao 1º (primeiro) mês de atividade, avaliados pela Coordenação de Excelência Esportiva, e o Parecer que ateste a execução do projeto e a</t>
        </r>
        <r>
          <rPr>
            <b/>
            <sz val="9"/>
            <color indexed="81"/>
            <rFont val="Tahoma"/>
            <family val="2"/>
          </rPr>
          <t xml:space="preserve"> apresentação da prestação de contas da primeira parcela.</t>
        </r>
      </text>
    </comment>
    <comment ref="V138" authorId="1">
      <text>
        <r>
          <rPr>
            <b/>
            <sz val="9"/>
            <color indexed="81"/>
            <rFont val="Tahoma"/>
            <family val="2"/>
          </rPr>
          <t>ivanildes.souza:</t>
        </r>
        <r>
          <rPr>
            <sz val="9"/>
            <color indexed="81"/>
            <rFont val="Tahoma"/>
            <family val="2"/>
          </rPr>
          <t xml:space="preserve">
Enviado ao gestor</t>
        </r>
      </text>
    </comment>
    <comment ref="X138" authorId="1">
      <text>
        <r>
          <rPr>
            <b/>
            <sz val="9"/>
            <color indexed="81"/>
            <rFont val="Tahoma"/>
            <family val="2"/>
          </rPr>
          <t>ivanildes.souza:</t>
        </r>
        <r>
          <rPr>
            <sz val="9"/>
            <color indexed="81"/>
            <rFont val="Tahoma"/>
            <family val="2"/>
          </rPr>
          <t xml:space="preserve">
Not.235/23 de 12/12/23
1º Res. Not.235/23 de 08/02/24</t>
        </r>
      </text>
    </comment>
    <comment ref="Z138" authorId="1">
      <text>
        <r>
          <rPr>
            <b/>
            <sz val="9"/>
            <color indexed="81"/>
            <rFont val="Tahoma"/>
            <family val="2"/>
          </rPr>
          <t>ivanildes.souza:</t>
        </r>
        <r>
          <rPr>
            <sz val="9"/>
            <color indexed="81"/>
            <rFont val="Tahoma"/>
            <family val="2"/>
          </rPr>
          <t xml:space="preserve">
Processo: 069.1484.2023.0003988-82</t>
        </r>
      </text>
    </comment>
    <comment ref="AB138" authorId="1">
      <text>
        <r>
          <rPr>
            <b/>
            <sz val="9"/>
            <color indexed="81"/>
            <rFont val="Tahoma"/>
            <family val="2"/>
          </rPr>
          <t>ivanildes.souza:</t>
        </r>
        <r>
          <rPr>
            <sz val="9"/>
            <color indexed="81"/>
            <rFont val="Tahoma"/>
            <family val="2"/>
          </rPr>
          <t xml:space="preserve">
Resumo do Termo de Apostilamento nº 50/2023 ao Termo de Fomento nº 48/2023
Processo: 069.1484.2023.0003988-82. Com fundamento no art. 57, da Lei nº 13.019/2014, de 31
de julho de 2014 (Marco Regulatório das Organizações da Sociedade Civil), resolve a SUDESB,
apostilar a alteração no Plano de Trabalho do Termo de Fomento nº 48/2023, celebrado com
Federação de Skateboard do Estado Da Bahia - FESEB: F. FORMA DE EXECUÇÃO DAS AÇÕES
E DE CUMPRIMENTO DAS METAS - • 2ª SELETIVA NORTE, NORDESTE E CENTRO-OESTE
PARA O CAMPEONATO BRASILEIRO DE SKATE PARK AMADOR 2023, acontecerá em 16 e
17 de setembro de 2023, na Pista Pública de Skate Park em Stella Maris na Cidade em Salvador/
BA; 3ª ETAPA DO CIRCUITO BAIANO DE SKATE STREET AMADOR 2023, acontecerá em 25
e 26 de novembro de 2023, na Pista Pública de Skate de Dias D’Ávila/BA.
Salvador - BA, 15 de agosto de 2023.
Vicente José de Lima Neto
Diretor-Geral/SUDESB</t>
        </r>
      </text>
    </comment>
    <comment ref="C139" authorId="1">
      <text>
        <r>
          <rPr>
            <b/>
            <sz val="9"/>
            <color indexed="81"/>
            <rFont val="Tahoma"/>
            <family val="2"/>
          </rPr>
          <t>ivanildes.souza:</t>
        </r>
        <r>
          <rPr>
            <sz val="9"/>
            <color indexed="81"/>
            <rFont val="Tahoma"/>
            <family val="2"/>
          </rPr>
          <t xml:space="preserve">
Processo: 069.1486.2023.0002683-98</t>
        </r>
      </text>
    </comment>
    <comment ref="H139"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 e 1.749.0.246.000000.00.00.00.</t>
        </r>
      </text>
    </comment>
    <comment ref="Z139" authorId="1">
      <text>
        <r>
          <rPr>
            <b/>
            <sz val="9"/>
            <color indexed="81"/>
            <rFont val="Tahoma"/>
            <family val="2"/>
          </rPr>
          <t>ivanildes.souza:</t>
        </r>
        <r>
          <rPr>
            <sz val="9"/>
            <color indexed="81"/>
            <rFont val="Tahoma"/>
            <family val="2"/>
          </rPr>
          <t xml:space="preserve">
069.1484.2023.0004048-74</t>
        </r>
      </text>
    </comment>
    <comment ref="AB140" authorId="1">
      <text>
        <r>
          <rPr>
            <b/>
            <sz val="9"/>
            <color indexed="81"/>
            <rFont val="Tahoma"/>
            <family val="2"/>
          </rPr>
          <t>ivanildes.souza:</t>
        </r>
        <r>
          <rPr>
            <sz val="9"/>
            <color indexed="81"/>
            <rFont val="Tahoma"/>
            <family val="2"/>
          </rPr>
          <t xml:space="preserve">
Resumo do Termo de Apostilamento nº 82/2023 ao Termo de Fomento nº 48/2023
Processo: 069.1484.2023.0005621-94. Com fundamento no art. 57, da Lei nº 13.019/2014, de 31
de julho de 2014 (Marco Regulatório das Organizações da Sociedade Civil), resolve a SUDESB,
apostilar a alteração no Plano de Trabalho do Termo de Fomento nº 48/2023, celebrado com a
Federação de Skateboard do Estado da Bahia - FESEB: G. CRONOGRAMA DE ATIVIDADES
- Item 3, 2ª etapa do circuito baiano de skate street amador 2023 (Madre de Deus/BA) - 16 e
17/12/2023
Salvador, 07 de novembro de 2023.
Vicente José de Lima Neto
Diretor-Geral da SUDESB
</t>
        </r>
      </text>
    </comment>
    <comment ref="Z141" authorId="1">
      <text>
        <r>
          <rPr>
            <b/>
            <sz val="9"/>
            <color indexed="81"/>
            <rFont val="Tahoma"/>
            <family val="2"/>
          </rPr>
          <t>ivanildes.souza:</t>
        </r>
        <r>
          <rPr>
            <sz val="9"/>
            <color indexed="81"/>
            <rFont val="Tahoma"/>
            <family val="2"/>
          </rPr>
          <t xml:space="preserve">
069.1484.2023.0004435-19
PORTARIA N° 86/23</t>
        </r>
      </text>
    </comment>
    <comment ref="G142" authorId="1">
      <text>
        <r>
          <rPr>
            <b/>
            <sz val="9"/>
            <color indexed="81"/>
            <rFont val="Tahoma"/>
            <family val="2"/>
          </rPr>
          <t>ivanildes.souza:</t>
        </r>
        <r>
          <rPr>
            <sz val="9"/>
            <color indexed="81"/>
            <rFont val="Tahoma"/>
            <family val="2"/>
          </rPr>
          <t xml:space="preserve">
Após publicação do Termo de Fomento no Diário Oficial do Estado.</t>
        </r>
      </text>
    </comment>
    <comment ref="Z142" authorId="1">
      <text>
        <r>
          <rPr>
            <b/>
            <sz val="9"/>
            <color indexed="81"/>
            <rFont val="Tahoma"/>
            <family val="2"/>
          </rPr>
          <t>ivanildes.souza:</t>
        </r>
        <r>
          <rPr>
            <sz val="9"/>
            <color indexed="81"/>
            <rFont val="Tahoma"/>
            <family val="2"/>
          </rPr>
          <t xml:space="preserve">
069.1486.2023.0003061-50
PORTARIA N° 80/23</t>
        </r>
      </text>
    </comment>
    <comment ref="C143" authorId="1">
      <text>
        <r>
          <rPr>
            <b/>
            <sz val="9"/>
            <color indexed="81"/>
            <rFont val="Tahoma"/>
            <family val="2"/>
          </rPr>
          <t>ivanildes.souza:</t>
        </r>
        <r>
          <rPr>
            <sz val="9"/>
            <color indexed="81"/>
            <rFont val="Tahoma"/>
            <family val="2"/>
          </rPr>
          <t xml:space="preserve">
069.1486.2023.0003061-50</t>
        </r>
      </text>
    </comment>
    <comment ref="H143"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 e 1.749.0.246.000000.00.00.00. </t>
        </r>
      </text>
    </comment>
    <comment ref="G145" authorId="1">
      <text>
        <r>
          <rPr>
            <b/>
            <sz val="9"/>
            <color indexed="81"/>
            <rFont val="Tahoma"/>
            <family val="2"/>
          </rPr>
          <t>ivanildes.souza:</t>
        </r>
        <r>
          <rPr>
            <sz val="9"/>
            <color indexed="81"/>
            <rFont val="Tahoma"/>
            <family val="2"/>
          </rPr>
          <t xml:space="preserve">
Após publicação do Termo de Fomento no Diário Oficial do Estado.</t>
        </r>
      </text>
    </comment>
    <comment ref="C146" authorId="1">
      <text>
        <r>
          <rPr>
            <b/>
            <sz val="9"/>
            <color indexed="81"/>
            <rFont val="Tahoma"/>
            <family val="2"/>
          </rPr>
          <t>ivanildes.souza:</t>
        </r>
        <r>
          <rPr>
            <sz val="9"/>
            <color indexed="81"/>
            <rFont val="Tahoma"/>
            <family val="2"/>
          </rPr>
          <t xml:space="preserve">
Processo: 069.1486.2023.0002897-19</t>
        </r>
      </text>
    </comment>
    <comment ref="H146"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Programa303
PAOE 5779
Região Planejamento 9900
Natureza da Despesa 3.3.50.41.000
Destinação 1.500.0.100.000000.00.00.00 e 1.749.0.246.000000.00.00.00. </t>
        </r>
      </text>
    </comment>
    <comment ref="G148" authorId="1">
      <text>
        <r>
          <rPr>
            <b/>
            <sz val="9"/>
            <color indexed="81"/>
            <rFont val="Tahoma"/>
            <family val="2"/>
          </rPr>
          <t>ivanildes.souza:</t>
        </r>
        <r>
          <rPr>
            <sz val="9"/>
            <color indexed="81"/>
            <rFont val="Tahoma"/>
            <family val="2"/>
          </rPr>
          <t xml:space="preserve">
A primeira = R$ 405.167,00,  após a publicação do Termo de Fomento no Diário Oficial do Estado
 A segunda = 400.000,00 - 30 (TRINTA) DIAS após o repasse da primeira, visando à execução do projeto no período de 11 DE AGOSTO DE 2023 a 08 DE OUTUBRO DE 2023.</t>
        </r>
      </text>
    </comment>
    <comment ref="AB148" authorId="2">
      <text>
        <r>
          <rPr>
            <b/>
            <sz val="9"/>
            <color indexed="81"/>
            <rFont val="Tahoma"/>
            <family val="2"/>
          </rPr>
          <t>CBJ:</t>
        </r>
        <r>
          <rPr>
            <sz val="9"/>
            <color indexed="81"/>
            <rFont val="Tahoma"/>
            <family val="2"/>
          </rPr>
          <t xml:space="preserve">
Resumo do Termo de Apostilamento nº 56/2023 ao Termo de Fomento nº 54/2023
Processo: Nº 069.1484.2023.0004860-72. Com fundamento no art. 57, da Lei nº 13.019/2014,
de 31 de julho de 2014 (Marco Regulatório das Organizações da Sociedade Civil), resolve a
SUDESB, apostilar o Plano de Trabalho do Termo de Fomento nº 54/2023, celebrado com
a FEDERAÇÃO BAHIANA DE BASKETBALL: F. FORMA DE EXECUÇÃO DAS AÇÕES E
DE CUMPRIMENTO DAS METAS - CIRCUITO BAIANO DE BASQUETE 3X3: I ETAPA, no
Shopping Paralela de 01 a 03/09/2023; II ETAPA, em Lauro de Freitas - Instituto Liderança, de
15 a 17/09/2023; III ETAPA, em Lauro de Freitas - Instituto Liderança, de 29/09 a 01/10/2023; IV
ETAPA, no Wet’n Wild - FINAL, de 06 a 08/10/2023. Salvador, 30 de agosto de 2023.
Vicente José de Lima Neto
Diretor-Geral da SUDESB</t>
        </r>
      </text>
    </comment>
    <comment ref="C149" authorId="1">
      <text>
        <r>
          <rPr>
            <b/>
            <sz val="9"/>
            <color indexed="81"/>
            <rFont val="Tahoma"/>
            <family val="2"/>
          </rPr>
          <t>ivanildes.souza:</t>
        </r>
        <r>
          <rPr>
            <sz val="9"/>
            <color indexed="81"/>
            <rFont val="Tahoma"/>
            <family val="2"/>
          </rPr>
          <t xml:space="preserve">
Processo: 069.1486.2023.0003198-12</t>
        </r>
      </text>
    </comment>
    <comment ref="H149"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 e 1.749.0.246.000000.00.00.00.</t>
        </r>
      </text>
    </comment>
    <comment ref="Z149" authorId="1">
      <text>
        <r>
          <rPr>
            <b/>
            <sz val="9"/>
            <color indexed="81"/>
            <rFont val="Tahoma"/>
            <family val="2"/>
          </rPr>
          <t>ivanildes.souza:</t>
        </r>
        <r>
          <rPr>
            <sz val="9"/>
            <color indexed="81"/>
            <rFont val="Tahoma"/>
            <family val="2"/>
          </rPr>
          <t xml:space="preserve">
069.1486.2023.0003198-12
Portaria 80/23</t>
        </r>
      </text>
    </comment>
    <comment ref="Z150" authorId="1">
      <text>
        <r>
          <rPr>
            <b/>
            <sz val="9"/>
            <color indexed="81"/>
            <rFont val="Tahoma"/>
            <family val="2"/>
          </rPr>
          <t>ivanildes.souza:</t>
        </r>
        <r>
          <rPr>
            <sz val="9"/>
            <color indexed="81"/>
            <rFont val="Tahoma"/>
            <family val="2"/>
          </rPr>
          <t xml:space="preserve">
069.1486.2024.0000153-69</t>
        </r>
      </text>
    </comment>
    <comment ref="G151" authorId="1">
      <text>
        <r>
          <rPr>
            <b/>
            <sz val="9"/>
            <color indexed="81"/>
            <rFont val="Tahoma"/>
            <family val="2"/>
          </rPr>
          <t>ivanildes.souza:</t>
        </r>
        <r>
          <rPr>
            <sz val="9"/>
            <color indexed="81"/>
            <rFont val="Tahoma"/>
            <family val="2"/>
          </rPr>
          <t xml:space="preserve">
Após a publicação do Termo de Fomento no Diário Oficial do Estado.</t>
        </r>
      </text>
    </comment>
    <comment ref="V151" authorId="1">
      <text>
        <r>
          <rPr>
            <b/>
            <sz val="9"/>
            <color indexed="81"/>
            <rFont val="Tahoma"/>
            <family val="2"/>
          </rPr>
          <t>ivanildes.souza:</t>
        </r>
        <r>
          <rPr>
            <sz val="9"/>
            <color indexed="81"/>
            <rFont val="Tahoma"/>
            <family val="2"/>
          </rPr>
          <t xml:space="preserve">
Regular 05/12/23</t>
        </r>
      </text>
    </comment>
    <comment ref="AB151" authorId="2">
      <text>
        <r>
          <rPr>
            <b/>
            <sz val="9"/>
            <color indexed="81"/>
            <rFont val="Tahoma"/>
            <family val="2"/>
          </rPr>
          <t>CBJ:</t>
        </r>
        <r>
          <rPr>
            <sz val="9"/>
            <color indexed="81"/>
            <rFont val="Tahoma"/>
            <family val="2"/>
          </rPr>
          <t xml:space="preserve">
Resumo do Termo de Apostilamento nº 51/2023 ao Termo de Fomento nº 52/2023
Processo: 069.1484.2023.0004031-26. Com fundamento no art. 57, da Lei nº 13.019/2014, de 31
de julho de 2014 (Marco Regulatório das Organizações da Sociedade Civil), resolve a SUDESB,
apostilar o Plano de Trabalho do Termo de Fomento nº 52/2023, celebrado com a Federação
de Muaythai Tradicional do Estado Da Bahia - FMTT: G. CRONOGRAMA DE ATIVIDADES - A
Seletiva Nacional de Muaythai em 24 de setembro de 2023; Curso de Regras para atletas e
professores em 19 de agosto de 2023 e Grande Festival de Muaythai em 19 de agosto de 2023.
Salvador, 17 de agosto de 2023.
Vicente José de Lima Neto
Diretor-Geral da SUDESB</t>
        </r>
      </text>
    </comment>
    <comment ref="C152" authorId="1">
      <text>
        <r>
          <rPr>
            <b/>
            <sz val="9"/>
            <color indexed="81"/>
            <rFont val="Tahoma"/>
            <family val="2"/>
          </rPr>
          <t>ivanildes.souza:</t>
        </r>
        <r>
          <rPr>
            <sz val="9"/>
            <color indexed="81"/>
            <rFont val="Tahoma"/>
            <family val="2"/>
          </rPr>
          <t xml:space="preserve">
Processo: 069.1486.2023.0003026-77</t>
        </r>
      </text>
    </comment>
    <comment ref="H152"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 e 1.749.0.246.000000.00.00.00. </t>
        </r>
      </text>
    </comment>
    <comment ref="G154" authorId="1">
      <text>
        <r>
          <rPr>
            <b/>
            <sz val="9"/>
            <color indexed="81"/>
            <rFont val="Tahoma"/>
            <family val="2"/>
          </rPr>
          <t>ivanildes.souza:</t>
        </r>
        <r>
          <rPr>
            <sz val="9"/>
            <color indexed="81"/>
            <rFont val="Tahoma"/>
            <family val="2"/>
          </rPr>
          <t xml:space="preserve">
Após a publicação do Termo de Fomento no Diário Oficial do Estado.</t>
        </r>
      </text>
    </comment>
    <comment ref="AB154" authorId="1">
      <text>
        <r>
          <rPr>
            <b/>
            <sz val="9"/>
            <color indexed="81"/>
            <rFont val="Tahoma"/>
            <family val="2"/>
          </rPr>
          <t>ivanildes.souza:</t>
        </r>
        <r>
          <rPr>
            <sz val="9"/>
            <color indexed="81"/>
            <rFont val="Tahoma"/>
            <family val="2"/>
          </rPr>
          <t xml:space="preserve">
Resumo do Termo de Apostilamento nº 54/2023 ao Termo de Fomento nº 53/2023
Processo: 069.1484.2023.0004188-24. Com fundamento no art. 57, da Lei nº 13.019/2014,
de 31 de julho de 2014 (Marco Regulatório das Organizações da Sociedade Civil), resolve a
SUDESB, apostilar o Plano de Trabalho do Termo de Fomento nº 53/2023, celebrado com a
FEDERAÇÃO BAIANA DE DESPORTOS AQUÁTICOS - FBDA: F. FORMA DE EXECUÇÃO
DAS AÇÕES E DE CUMPRIMENTO DAS METAS: item 3, 4ª Etapa - Juazeiro, no dia 03 de
setembro de 2023 e item 4, 5ª Etapa - Juazeiro, no dia 24 de setembro de 2023.
Salvador, 24 de agosto de 2023.
Vicente José de Lima Neto
Diretor-Geral da SUDESB
</t>
        </r>
      </text>
    </comment>
    <comment ref="C155" authorId="1">
      <text>
        <r>
          <rPr>
            <b/>
            <sz val="9"/>
            <color indexed="81"/>
            <rFont val="Tahoma"/>
            <family val="2"/>
          </rPr>
          <t>ivanildes.souza:</t>
        </r>
        <r>
          <rPr>
            <sz val="9"/>
            <color indexed="81"/>
            <rFont val="Tahoma"/>
            <family val="2"/>
          </rPr>
          <t xml:space="preserve">
Processo: 069.1486.2023.0003331-22</t>
        </r>
      </text>
    </comment>
    <comment ref="H155"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 e 1.749.0.246.000000.00.00.00. </t>
        </r>
      </text>
    </comment>
    <comment ref="AB155" authorId="1">
      <text>
        <r>
          <rPr>
            <b/>
            <sz val="9"/>
            <color indexed="81"/>
            <rFont val="Tahoma"/>
            <family val="2"/>
          </rPr>
          <t>ivanildes.souza:</t>
        </r>
        <r>
          <rPr>
            <sz val="9"/>
            <color indexed="81"/>
            <rFont val="Tahoma"/>
            <family val="2"/>
          </rPr>
          <t xml:space="preserve">
Resumo do Termo de Apostilamento nº 79/2023 ao Termo de Fomento nº 55/2023
Processo: 069.1484.2023.0005019-93. Com fundamento no art. 57, da Lei nº 13.019/2014, de 31
de julho de 2014 (Marco Regulatório das Organizações da Sociedade Civil), resolve a SUDESB,
apostilar a alteração do Plano de Trabalho do Termo de Fomento nº 55/2023, celebrado com a
LIGA DE BOXE AMADOR E PROFISSIONAL DO INTERIOR DA BAHIA - LBI: F. FORMA DE
EXECUÇÃO DAS AÇÕES E DE CUMPRIMENTO DAS METAS - dias 06 e 07/10/2023, Boxe
Solidário II 2023, na ARENA DE ESPORTES DA BAHIA - Orla de Ipitanga - Lauro de Freitas.
Salvador - BA, 05 de outubro de 2023.
Vicente José de Lima Neto
Diretor-Geral
</t>
        </r>
      </text>
    </comment>
    <comment ref="Z156" authorId="1">
      <text>
        <r>
          <rPr>
            <b/>
            <sz val="9"/>
            <color indexed="81"/>
            <rFont val="Tahoma"/>
            <family val="2"/>
          </rPr>
          <t>ivanildes.souza:</t>
        </r>
        <r>
          <rPr>
            <sz val="9"/>
            <color indexed="81"/>
            <rFont val="Tahoma"/>
            <family val="2"/>
          </rPr>
          <t xml:space="preserve">
069.1486.2023.0003331-22</t>
        </r>
      </text>
    </comment>
    <comment ref="G157" authorId="2">
      <text>
        <r>
          <rPr>
            <b/>
            <sz val="9"/>
            <color indexed="81"/>
            <rFont val="Tahoma"/>
            <family val="2"/>
          </rPr>
          <t>CBJ:</t>
        </r>
        <r>
          <rPr>
            <sz val="9"/>
            <color indexed="81"/>
            <rFont val="Tahoma"/>
            <family val="2"/>
          </rPr>
          <t xml:space="preserve">
Após a publicação do Termo de Fomento no Diário Oficial do Estado.</t>
        </r>
      </text>
    </comment>
    <comment ref="V157" authorId="1">
      <text>
        <r>
          <rPr>
            <b/>
            <sz val="9"/>
            <color indexed="81"/>
            <rFont val="Tahoma"/>
            <family val="2"/>
          </rPr>
          <t>ivanildes.souza:</t>
        </r>
        <r>
          <rPr>
            <sz val="9"/>
            <color indexed="81"/>
            <rFont val="Tahoma"/>
            <family val="2"/>
          </rPr>
          <t xml:space="preserve">
Regular 05/12/23</t>
        </r>
      </text>
    </comment>
    <comment ref="AB157" authorId="1">
      <text>
        <r>
          <rPr>
            <b/>
            <sz val="9"/>
            <color indexed="81"/>
            <rFont val="Tahoma"/>
            <family val="2"/>
          </rPr>
          <t>ivanildes.souza:</t>
        </r>
        <r>
          <rPr>
            <sz val="9"/>
            <color indexed="81"/>
            <rFont val="Tahoma"/>
            <family val="2"/>
          </rPr>
          <t xml:space="preserve">
Resumo do Termo de Apostilamento nº 56/2023 ao Termo de Fomento nº 55/2023
Processo: Nº 069.1484.2023.0004148-37. Com fundamento no art. 57, da Lei nº 13.019/2014,
de 31 de julho de 2014 (Marco Regulatório das Organizações da Sociedade Civil), resolve a
SUDESB, apostilar o Plano de Trabalho do Termo de Fomento nº 55/2023, celebrado com a
LIGA DE BOXE AMADOR E PROFISSIONAL DO INTERIOR DA BAHIA - LBI: F. FORMA DE
EXECUÇÃO DAS AÇÕES E DE CUMPRIMENTO DAS METAS - dias 06 e 07/10/2023, o evento
Boxe Solidário II 2023, no Centro de Treinamento de Boxe e Artes Marciais Waldemar Santana,
município Salvador/Bahia.
Salvador, 30 de agosto de 2023.
Vicente José de Lima Neto
Diretor-Geral da SUDESB
</t>
        </r>
      </text>
    </comment>
    <comment ref="C158" authorId="1">
      <text>
        <r>
          <rPr>
            <b/>
            <sz val="9"/>
            <color indexed="81"/>
            <rFont val="Tahoma"/>
            <family val="2"/>
          </rPr>
          <t>ivanildes.souza:</t>
        </r>
        <r>
          <rPr>
            <sz val="9"/>
            <color indexed="81"/>
            <rFont val="Tahoma"/>
            <family val="2"/>
          </rPr>
          <t xml:space="preserve">
Processo: 069.1486.2023.0003175-18</t>
        </r>
      </text>
    </comment>
    <comment ref="I158"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 e
1.749.0.246.000000.00.00.00.</t>
        </r>
      </text>
    </comment>
    <comment ref="Z158" authorId="1">
      <text>
        <r>
          <rPr>
            <b/>
            <sz val="9"/>
            <color indexed="81"/>
            <rFont val="Tahoma"/>
            <family val="2"/>
          </rPr>
          <t>ivanildes.souza:</t>
        </r>
        <r>
          <rPr>
            <sz val="9"/>
            <color indexed="81"/>
            <rFont val="Tahoma"/>
            <family val="2"/>
          </rPr>
          <t xml:space="preserve">
069.1486.2023.0003175-18
PORTARIA N° 62/23</t>
        </r>
      </text>
    </comment>
    <comment ref="G160" authorId="2">
      <text>
        <r>
          <rPr>
            <b/>
            <sz val="9"/>
            <color indexed="81"/>
            <rFont val="Tahoma"/>
            <family val="2"/>
          </rPr>
          <t>CBJ:</t>
        </r>
        <r>
          <rPr>
            <sz val="9"/>
            <color indexed="81"/>
            <rFont val="Tahoma"/>
            <family val="2"/>
          </rPr>
          <t xml:space="preserve">
Após a publicação do Termo de Fomento no Diário Oficial do Estado.</t>
        </r>
      </text>
    </comment>
    <comment ref="Z160" authorId="1">
      <text>
        <r>
          <rPr>
            <b/>
            <sz val="9"/>
            <color indexed="81"/>
            <rFont val="Tahoma"/>
            <family val="2"/>
          </rPr>
          <t>ivanildes.souza:</t>
        </r>
        <r>
          <rPr>
            <sz val="9"/>
            <color indexed="81"/>
            <rFont val="Tahoma"/>
            <family val="2"/>
          </rPr>
          <t xml:space="preserve">
069.1486.2023.0003898-29
PORTARIA N° 78/23</t>
        </r>
      </text>
    </comment>
    <comment ref="C161" authorId="1">
      <text>
        <r>
          <rPr>
            <b/>
            <sz val="9"/>
            <color indexed="81"/>
            <rFont val="Tahoma"/>
            <family val="2"/>
          </rPr>
          <t>ivanildes.souza:</t>
        </r>
        <r>
          <rPr>
            <sz val="9"/>
            <color indexed="81"/>
            <rFont val="Tahoma"/>
            <family val="2"/>
          </rPr>
          <t xml:space="preserve">
Processo: 069.1465.2023.0003898-29</t>
        </r>
      </text>
    </comment>
    <comment ref="I161"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 e 1.749.0.246.000000.00.00.00. </t>
        </r>
      </text>
    </comment>
    <comment ref="G163" authorId="2">
      <text>
        <r>
          <rPr>
            <b/>
            <sz val="9"/>
            <color indexed="81"/>
            <rFont val="Tahoma"/>
            <family val="2"/>
          </rPr>
          <t>CBJ:</t>
        </r>
        <r>
          <rPr>
            <sz val="9"/>
            <color indexed="81"/>
            <rFont val="Tahoma"/>
            <family val="2"/>
          </rPr>
          <t xml:space="preserve">
Após a publicação do Termo de Fomento no Diário Oficial do Estado.</t>
        </r>
      </text>
    </comment>
    <comment ref="AB163" authorId="1">
      <text>
        <r>
          <rPr>
            <b/>
            <sz val="9"/>
            <color indexed="81"/>
            <rFont val="Tahoma"/>
            <family val="2"/>
          </rPr>
          <t>ivanildes.souza:</t>
        </r>
        <r>
          <rPr>
            <sz val="9"/>
            <color indexed="81"/>
            <rFont val="Tahoma"/>
            <family val="2"/>
          </rPr>
          <t xml:space="preserve">
Resumo do Termo de Apostilamento nº 62/2023 ao Termo de Fomento nº 56/2023
Processo: 069.1484.2023.0004609-44. Com fundamento no art. 57, da Lei nº 13.019/2014, de 31
de julho de 2014 (Marco Regulatório das Organizações da Sociedade Civil), resolve a SUDESB,
apostilar a alteração do Plano de Trabalho do Termo de Fomento nº 56/2023, celebrado com a
Federação de Beach Soccer do Estado Da Bahia - FBBS: G. CONOGRAMA DE ATIVIDADES
- Em 22 e 23 de outubro de 2023, TAÇA BAHIA DE BEACH SOCCER 2023, Praia de Armação
em Salvador/BA.
Salvador - BA, 15 de setembro de 2023.</t>
        </r>
      </text>
    </comment>
    <comment ref="C164" authorId="1">
      <text>
        <r>
          <rPr>
            <b/>
            <sz val="9"/>
            <color indexed="81"/>
            <rFont val="Tahoma"/>
            <family val="2"/>
          </rPr>
          <t>ivanildes.souza:</t>
        </r>
        <r>
          <rPr>
            <sz val="9"/>
            <color indexed="81"/>
            <rFont val="Tahoma"/>
            <family val="2"/>
          </rPr>
          <t xml:space="preserve">
069.1486.2023.0003300-26</t>
        </r>
      </text>
    </comment>
    <comment ref="H164"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 e 1.749.0.246.000000.00.00.00.</t>
        </r>
      </text>
    </comment>
    <comment ref="Z164" authorId="1">
      <text>
        <r>
          <rPr>
            <b/>
            <sz val="9"/>
            <color indexed="81"/>
            <rFont val="Tahoma"/>
            <family val="2"/>
          </rPr>
          <t>ivanildes.souza:</t>
        </r>
        <r>
          <rPr>
            <sz val="9"/>
            <color indexed="81"/>
            <rFont val="Tahoma"/>
            <family val="2"/>
          </rPr>
          <t xml:space="preserve">
069.1486.2023.0003809-88
PORTARIA N° 62/23</t>
        </r>
      </text>
    </comment>
    <comment ref="Z165" authorId="1">
      <text>
        <r>
          <rPr>
            <b/>
            <sz val="9"/>
            <color indexed="81"/>
            <rFont val="Tahoma"/>
            <family val="2"/>
          </rPr>
          <t>ivanildes.souza:</t>
        </r>
        <r>
          <rPr>
            <sz val="9"/>
            <color indexed="81"/>
            <rFont val="Tahoma"/>
            <family val="2"/>
          </rPr>
          <t xml:space="preserve">
069.1484.2023.0005539-51</t>
        </r>
      </text>
    </comment>
    <comment ref="AB165" authorId="2">
      <text>
        <r>
          <rPr>
            <b/>
            <sz val="9"/>
            <color indexed="81"/>
            <rFont val="Tahoma"/>
            <family val="2"/>
          </rPr>
          <t>CBJ:</t>
        </r>
        <r>
          <rPr>
            <sz val="9"/>
            <color indexed="81"/>
            <rFont val="Tahoma"/>
            <family val="2"/>
          </rPr>
          <t xml:space="preserve">
Resumo do Primeiro Termo Aditivo ao Termo de Fomento nº 56/2023
Processo: 069.1484.2023.0005539-51. Partes: SUDESB e FEDERAÇÃO DE BEACH SOCCER
DO ESTADO DA BAHIA. Da Vigência: Fica alterada a vigência do Termo de Fomento nº
56/2023, para mais 60 (sessenta) dias. Do Aditamento: Fica alterado o período de execução da
ETAPA ÚNICA -” TAÇA BAHIA DE BEACH SOCCER 2023” para os dias 25 e 26 de novembro
de 2023, na Praia de Armação, município de Salvador, Bahia. Data: 08/11/2023. Assinam:
Vicente José de Lima Neto, Diretor-Geral da SUDESB e Francisco de Assis Conceição Ferreira,
Representante Legal da Federação</t>
        </r>
      </text>
    </comment>
    <comment ref="G166" authorId="1">
      <text>
        <r>
          <rPr>
            <b/>
            <sz val="9"/>
            <color indexed="81"/>
            <rFont val="Tahoma"/>
            <family val="2"/>
          </rPr>
          <t>ivanildes.souza:</t>
        </r>
        <r>
          <rPr>
            <sz val="9"/>
            <color indexed="81"/>
            <rFont val="Tahoma"/>
            <family val="2"/>
          </rPr>
          <t xml:space="preserve">
A primeira =R$ 128.700,00 em agosto, após a publicação do Termo de Fomento no Diário Oficial do Estado. 
A segunda parcela = R$ 85.800,00 será paga 60 dias após o pagamento da primeira parcela, no mês de outubro.
 </t>
        </r>
      </text>
    </comment>
    <comment ref="AB166" authorId="1">
      <text>
        <r>
          <rPr>
            <b/>
            <sz val="9"/>
            <color indexed="81"/>
            <rFont val="Tahoma"/>
            <family val="2"/>
          </rPr>
          <t>ivanildes.souza:</t>
        </r>
        <r>
          <rPr>
            <sz val="9"/>
            <color indexed="81"/>
            <rFont val="Tahoma"/>
            <family val="2"/>
          </rPr>
          <t xml:space="preserve">
Resumo do Termo de Apostilamento nº 63/2023 ao Termo de Fomento nº 40/2023
Processo: 069.1484.2023.0004404-12. Com fundamento no art. 57, da Lei nº 13.019/2014,
de 31 de julho de 2014 (Marco Regulatório das Organizações da Sociedade Civil), resolve a
SUDESB, apostilar a alteração do Plano de Trabalho do Termo de Fomento nº 40/2023, celebrado
com a Federação Bahiana de Ginástica - FBG: F. FORMA DE EXECUÇÃO DAS AÇÕES E
DE CUMPRIMENTO DAS METAS - Etapa 1 dias 23 e 24/09/2023, no Colégio Salesiano no
município em Salvador e Etapa 2 nos dias 17 e18/11/2023, em Simões Filho-Ba.
Salvador - BA, 20 de setembro de 2023.
Vicente José de Lima Neto
Diretor-Geral da SUDESB
</t>
        </r>
      </text>
    </comment>
    <comment ref="C167" authorId="1">
      <text>
        <r>
          <rPr>
            <b/>
            <sz val="9"/>
            <color indexed="81"/>
            <rFont val="Tahoma"/>
            <family val="2"/>
          </rPr>
          <t>ivanildes.souza:</t>
        </r>
        <r>
          <rPr>
            <sz val="9"/>
            <color indexed="81"/>
            <rFont val="Tahoma"/>
            <family val="2"/>
          </rPr>
          <t xml:space="preserve">
Processo: 069.1486.2023.0002666-97</t>
        </r>
      </text>
    </comment>
    <comment ref="I167"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 e 1.749.0.246.000000.00.00.00. </t>
        </r>
      </text>
    </comment>
    <comment ref="AB167" authorId="2">
      <text>
        <r>
          <rPr>
            <b/>
            <sz val="9"/>
            <color indexed="81"/>
            <rFont val="Tahoma"/>
            <family val="2"/>
          </rPr>
          <t>CBJ:</t>
        </r>
        <r>
          <rPr>
            <sz val="9"/>
            <color indexed="81"/>
            <rFont val="Tahoma"/>
            <family val="2"/>
          </rPr>
          <t xml:space="preserve">
Resumo do Termo de Apostilamento nº 73/2023 ao Termo de Fomento nº 40/2023
Processo: 069.1484.2023.0005569-76. Com fundamento no art. 57, da Lei nº 13.019/2014,
de 31 de julho de 2014 (Marco Regulatório das Organizações da Sociedade Civil), resolve a
SUDESB, apostilar o Plano de Trabalho alusivo ao Termo de Fomento nº 40/2023, publicado
no D.O.E 31.08.2023 no Caderno Executivo pág. 60, celebrado com a FEDERAÇÃO BAHIANA
DE GINÁSTICA - FBG: 04 e 05/11/2023, fase 3 circuito baiano de ginástica torneio estadual -
Salvador Norte Shopping
Salvador - BA, 31 de outubro de 2023.
Vicente José de Lima Neto
Diretor-Geral da SUDESB</t>
        </r>
      </text>
    </comment>
    <comment ref="Z168" authorId="2">
      <text>
        <r>
          <rPr>
            <b/>
            <sz val="9"/>
            <color indexed="81"/>
            <rFont val="Tahoma"/>
            <family val="2"/>
          </rPr>
          <t>CBJ:</t>
        </r>
        <r>
          <rPr>
            <sz val="9"/>
            <color indexed="81"/>
            <rFont val="Tahoma"/>
            <family val="2"/>
          </rPr>
          <t xml:space="preserve">
069.1486.2023.0002666-97
PORTARIA N° 21/24</t>
        </r>
      </text>
    </comment>
    <comment ref="G169" authorId="1">
      <text>
        <r>
          <rPr>
            <b/>
            <sz val="9"/>
            <color indexed="81"/>
            <rFont val="Tahoma"/>
            <family val="2"/>
          </rPr>
          <t>ivanildes.souza:</t>
        </r>
        <r>
          <rPr>
            <sz val="9"/>
            <color indexed="81"/>
            <rFont val="Tahoma"/>
            <family val="2"/>
          </rPr>
          <t xml:space="preserve">
Após a publicação do Termo de Fomento no Diário Oficial do Estado.
1ª parcela= R$251.686,75 - agosto
2ª parcela= R$137.514,00 - setembro
</t>
        </r>
      </text>
    </comment>
    <comment ref="C170" authorId="1">
      <text>
        <r>
          <rPr>
            <b/>
            <sz val="9"/>
            <color indexed="81"/>
            <rFont val="Tahoma"/>
            <family val="2"/>
          </rPr>
          <t>ivanildes.souza:</t>
        </r>
        <r>
          <rPr>
            <sz val="9"/>
            <color indexed="81"/>
            <rFont val="Tahoma"/>
            <family val="2"/>
          </rPr>
          <t xml:space="preserve">
Processo: 069.1486.2023.0003692-32</t>
        </r>
      </text>
    </comment>
    <comment ref="H170"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 e 1.749.0.246.000000.00.00.00. </t>
        </r>
      </text>
    </comment>
    <comment ref="G172" authorId="1">
      <text>
        <r>
          <rPr>
            <b/>
            <sz val="9"/>
            <color indexed="81"/>
            <rFont val="Tahoma"/>
            <family val="2"/>
          </rPr>
          <t>ivanildes.souza:</t>
        </r>
        <r>
          <rPr>
            <sz val="9"/>
            <color indexed="81"/>
            <rFont val="Tahoma"/>
            <family val="2"/>
          </rPr>
          <t xml:space="preserve">
Após a publicação do Termo de Fomento no Diário Oficial do Estado.</t>
        </r>
      </text>
    </comment>
    <comment ref="V172" authorId="1">
      <text>
        <r>
          <rPr>
            <b/>
            <sz val="9"/>
            <color indexed="81"/>
            <rFont val="Tahoma"/>
            <family val="2"/>
          </rPr>
          <t>ivanildes.souza:</t>
        </r>
        <r>
          <rPr>
            <sz val="9"/>
            <color indexed="81"/>
            <rFont val="Tahoma"/>
            <family val="2"/>
          </rPr>
          <t xml:space="preserve">
R</t>
        </r>
        <r>
          <rPr>
            <sz val="8"/>
            <color indexed="81"/>
            <rFont val="Tahoma"/>
            <family val="2"/>
          </rPr>
          <t xml:space="preserve">egular em </t>
        </r>
        <r>
          <rPr>
            <sz val="9"/>
            <color indexed="81"/>
            <rFont val="Tahoma"/>
            <family val="2"/>
          </rPr>
          <t>17/01/24</t>
        </r>
      </text>
    </comment>
    <comment ref="C173" authorId="1">
      <text>
        <r>
          <rPr>
            <b/>
            <sz val="9"/>
            <color indexed="81"/>
            <rFont val="Tahoma"/>
            <family val="2"/>
          </rPr>
          <t>ivanildes.souza:</t>
        </r>
        <r>
          <rPr>
            <sz val="9"/>
            <color indexed="81"/>
            <rFont val="Tahoma"/>
            <family val="2"/>
          </rPr>
          <t xml:space="preserve">
Processo: 069.1486.2023.0003949-38</t>
        </r>
      </text>
    </comment>
    <comment ref="H173"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 e 1.749.0.246.000000.00.00.00. </t>
        </r>
      </text>
    </comment>
    <comment ref="G175" authorId="1">
      <text>
        <r>
          <rPr>
            <b/>
            <sz val="9"/>
            <color indexed="81"/>
            <rFont val="Tahoma"/>
            <family val="2"/>
          </rPr>
          <t>ivanildes.souza:</t>
        </r>
        <r>
          <rPr>
            <sz val="9"/>
            <color indexed="81"/>
            <rFont val="Tahoma"/>
            <family val="2"/>
          </rPr>
          <t xml:space="preserve">
Após a publicação do Termo de Fomento no Diário Oficial do Estado.</t>
        </r>
      </text>
    </comment>
    <comment ref="V175" authorId="2">
      <text>
        <r>
          <rPr>
            <b/>
            <sz val="9"/>
            <color indexed="81"/>
            <rFont val="Tahoma"/>
            <family val="2"/>
          </rPr>
          <t>CBJ:</t>
        </r>
        <r>
          <rPr>
            <sz val="9"/>
            <color indexed="81"/>
            <rFont val="Tahoma"/>
            <family val="2"/>
          </rPr>
          <t xml:space="preserve">
Regular em 28/11/23
</t>
        </r>
      </text>
    </comment>
    <comment ref="C176" authorId="1">
      <text>
        <r>
          <rPr>
            <b/>
            <sz val="9"/>
            <color indexed="81"/>
            <rFont val="Tahoma"/>
            <family val="2"/>
          </rPr>
          <t>ivanildes.souza:</t>
        </r>
        <r>
          <rPr>
            <sz val="9"/>
            <color indexed="81"/>
            <rFont val="Tahoma"/>
            <family val="2"/>
          </rPr>
          <t xml:space="preserve">
Processo: 069.1486.2023.0003835-70</t>
        </r>
      </text>
    </comment>
    <comment ref="H176" authorId="1">
      <text>
        <r>
          <rPr>
            <b/>
            <sz val="9"/>
            <color indexed="81"/>
            <rFont val="Tahoma"/>
            <family val="2"/>
          </rPr>
          <t>ivanildes.souza:</t>
        </r>
        <r>
          <rPr>
            <sz val="9"/>
            <color indexed="81"/>
            <rFont val="Tahoma"/>
            <family val="2"/>
          </rPr>
          <t xml:space="preserve">
Dotação Orçamentária:
Unidade Orçamentária21.301Unidade Gestora 0001
Função 27
Subfunção 811
Programa 303
PAOE 5779
Região Planejamento 9900
 Natureza da Despesa 3.3.50.41.000
Destinação
1.500.0.100.000000.00.00.00 e 1.749.0.246.000000.00.00.00.</t>
        </r>
      </text>
    </comment>
    <comment ref="G178" authorId="1">
      <text>
        <r>
          <rPr>
            <b/>
            <sz val="9"/>
            <color indexed="81"/>
            <rFont val="Tahoma"/>
            <family val="2"/>
          </rPr>
          <t xml:space="preserve">ivanildes.souza:
</t>
        </r>
        <r>
          <rPr>
            <sz val="9"/>
            <color indexed="81"/>
            <rFont val="Tahoma"/>
            <family val="2"/>
          </rPr>
          <t xml:space="preserve">
A primeira no valor de R$125.000,00 (cento e vinte e cinco mil reais) após a publicação do Termo de Fomento no Diário Oficial do Estado;
A segunda no  valor de R$125.000,00 (cento e vinte e cinco mil reais) ,  60 dias após o repasse da primeira, visando à execução do projeto no período de 07/09/2023 a 04/02/2024.</t>
        </r>
      </text>
    </comment>
    <comment ref="AB178" authorId="1">
      <text>
        <r>
          <rPr>
            <b/>
            <sz val="9"/>
            <color indexed="81"/>
            <rFont val="Tahoma"/>
            <family val="2"/>
          </rPr>
          <t>ivanildes.souza:</t>
        </r>
        <r>
          <rPr>
            <sz val="9"/>
            <color indexed="81"/>
            <rFont val="Tahoma"/>
            <family val="2"/>
          </rPr>
          <t xml:space="preserve">
Resumo do Termo de Apostilamento nº 93/2023 ao Termo de Fomento nº 58/2023
Processo: 069.1484.2023.0006070-40. Com fundamento no art. 57, da Lei nº 13.019/2014, de 31
de julho de 2014 (Marco Regulatório das Organizações da Sociedade Civil), resolve a SUDESB,
apostilar a alteração do Plano de Trabalho do Termo de Fomento nº 58/2023, celebrado com a
FEDERAÇÃO BAHIANA DE BASKETBALL - FBB: F. FORMA DE EXECUÇÃO DAS AÇÕES
E DE CUMPRIMENTO DAS METAS, em conformidade com o documento SEI nº 00080347035.
Salvador - BA, 05 de dezembro de 2023.
Vicente José de Lima Neto
Diretor-Geral</t>
        </r>
      </text>
    </comment>
    <comment ref="C179" authorId="1">
      <text>
        <r>
          <rPr>
            <b/>
            <sz val="9"/>
            <color indexed="81"/>
            <rFont val="Tahoma"/>
            <family val="2"/>
          </rPr>
          <t>ivanildes.souza:</t>
        </r>
        <r>
          <rPr>
            <sz val="9"/>
            <color indexed="81"/>
            <rFont val="Tahoma"/>
            <family val="2"/>
          </rPr>
          <t xml:space="preserve">
Processo: 069.1486.2023.0003903-55</t>
        </r>
      </text>
    </comment>
    <comment ref="H179"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 e 1.749.0.246.000000.00.00.00. </t>
        </r>
      </text>
    </comment>
    <comment ref="G181" authorId="1">
      <text>
        <r>
          <rPr>
            <b/>
            <sz val="9"/>
            <color indexed="81"/>
            <rFont val="Tahoma"/>
            <family val="2"/>
          </rPr>
          <t xml:space="preserve">ivanildes.souza:
</t>
        </r>
        <r>
          <rPr>
            <sz val="9"/>
            <color indexed="81"/>
            <rFont val="Tahoma"/>
            <family val="2"/>
          </rPr>
          <t xml:space="preserve">
A primeira no valor de R$154.926,00 (cento e cinquenta e quatro mil novecentos e vinte e seis reais) após a publicação do Termo de Fomento no Diário Oficial do Estado.
A segunda no valor de R$70.240,00 (setenta mil duzentos e quarenta reais) 60 dias apos o repasse da primeira parcela, visando à execução do projeto “BAHIA OPEN DE MOUNTAIN BIKE 2023" no período de 09 de Setembro de 2023 a 14 de janeiro de 2024.</t>
        </r>
      </text>
    </comment>
    <comment ref="V181" authorId="1">
      <text>
        <r>
          <rPr>
            <b/>
            <sz val="9"/>
            <color indexed="81"/>
            <rFont val="Tahoma"/>
            <family val="2"/>
          </rPr>
          <t>ivanildes.souza:</t>
        </r>
        <r>
          <rPr>
            <sz val="9"/>
            <color indexed="81"/>
            <rFont val="Tahoma"/>
            <family val="2"/>
          </rPr>
          <t xml:space="preserve">
Regular em 06/02/24</t>
        </r>
      </text>
    </comment>
    <comment ref="X181" authorId="1">
      <text>
        <r>
          <rPr>
            <b/>
            <sz val="9"/>
            <color indexed="81"/>
            <rFont val="Tahoma"/>
            <family val="2"/>
          </rPr>
          <t>ivanildes.souza:</t>
        </r>
        <r>
          <rPr>
            <sz val="9"/>
            <color indexed="81"/>
            <rFont val="Tahoma"/>
            <family val="2"/>
          </rPr>
          <t xml:space="preserve">
Not.007/24 de 17/01/24
1º Res. Not.007/24 de 30/01/24</t>
        </r>
      </text>
    </comment>
    <comment ref="C182" authorId="1">
      <text>
        <r>
          <rPr>
            <b/>
            <sz val="9"/>
            <color indexed="81"/>
            <rFont val="Tahoma"/>
            <family val="2"/>
          </rPr>
          <t>ivanildes.souza:</t>
        </r>
        <r>
          <rPr>
            <sz val="9"/>
            <color indexed="81"/>
            <rFont val="Tahoma"/>
            <family val="2"/>
          </rPr>
          <t xml:space="preserve">
Processo: 069.1486.2023.0004204-41</t>
        </r>
      </text>
    </comment>
    <comment ref="H182"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 e 1.749.0.246.000000.00.00.00. </t>
        </r>
      </text>
    </comment>
    <comment ref="AB184" authorId="1">
      <text>
        <r>
          <rPr>
            <b/>
            <sz val="9"/>
            <color indexed="81"/>
            <rFont val="Tahoma"/>
            <family val="2"/>
          </rPr>
          <t>ivanildes.souza:</t>
        </r>
        <r>
          <rPr>
            <sz val="9"/>
            <color indexed="81"/>
            <rFont val="Tahoma"/>
            <family val="2"/>
          </rPr>
          <t xml:space="preserve">
Resumo do Termo de Apostilamento nº 65/2023 ao Termo de Fomento nº 63/2023
Processo: Nº 069.1465.2023.0004777-95. Com fundamento no art. 57, da Lei nº 13.019/2014, de 31 de julho de 2014 (Marco Regulatório das Organizações da Sociedade Civil), resolve
a SUDESB, apostilar a alteração da Cláusula Terceira do Termo de Fomento nº 63/2023,
celebrado com a FEDERAÇÃO BAHIANA DE TÊNIS - FBT: PARÁGRAFO PRIMEIRO: Os
recursos financeiros transferidos pelo Estado da Bahia para a execução do objeto deste Termo de Fomento serão movimentados em conta bancária específica e exclusiva na Caixa Econômica Federal, Agência nº 4804, Operação 003, Conta Poupança nº 003 00000756-7, vinculada a este termo.
Salvador/Ba, 27 de setembro de 2023.
Vicente José de Lima Neto
Diretor-Geral da SUDESB</t>
        </r>
      </text>
    </comment>
    <comment ref="C185" authorId="2">
      <text>
        <r>
          <rPr>
            <b/>
            <sz val="9"/>
            <color indexed="81"/>
            <rFont val="Tahoma"/>
            <family val="2"/>
          </rPr>
          <t>CBJ:</t>
        </r>
        <r>
          <rPr>
            <sz val="9"/>
            <color indexed="81"/>
            <rFont val="Tahoma"/>
            <family val="2"/>
          </rPr>
          <t xml:space="preserve">
Processo: 069.1486.2023.0003098-41</t>
        </r>
      </text>
    </comment>
    <comment ref="H185" authorId="2">
      <text>
        <r>
          <rPr>
            <b/>
            <sz val="9"/>
            <color indexed="81"/>
            <rFont val="Tahoma"/>
            <family val="2"/>
          </rPr>
          <t>CBJ:</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 e 1.749.0.246.000000.00.00.00.</t>
        </r>
      </text>
    </comment>
    <comment ref="Z185" authorId="1">
      <text>
        <r>
          <rPr>
            <b/>
            <sz val="9"/>
            <color indexed="81"/>
            <rFont val="Tahoma"/>
            <family val="2"/>
          </rPr>
          <t>ivanildes.souza:</t>
        </r>
        <r>
          <rPr>
            <sz val="9"/>
            <color indexed="81"/>
            <rFont val="Tahoma"/>
            <family val="2"/>
          </rPr>
          <t xml:space="preserve">
069.1486.2023.0003098-41
PORTARIA N° 15/24</t>
        </r>
      </text>
    </comment>
    <comment ref="V187" authorId="1">
      <text>
        <r>
          <rPr>
            <b/>
            <sz val="9"/>
            <color indexed="81"/>
            <rFont val="Tahoma"/>
            <family val="2"/>
          </rPr>
          <t>ivanildes.souza:</t>
        </r>
        <r>
          <rPr>
            <sz val="9"/>
            <color indexed="81"/>
            <rFont val="Tahoma"/>
            <family val="2"/>
          </rPr>
          <t xml:space="preserve">
Regular em 15/02/24.</t>
        </r>
      </text>
    </comment>
    <comment ref="AB187" authorId="1">
      <text>
        <r>
          <rPr>
            <b/>
            <sz val="9"/>
            <color indexed="81"/>
            <rFont val="Tahoma"/>
            <family val="2"/>
          </rPr>
          <t>ivanildes.souza:</t>
        </r>
        <r>
          <rPr>
            <sz val="9"/>
            <color indexed="81"/>
            <rFont val="Tahoma"/>
            <family val="2"/>
          </rPr>
          <t xml:space="preserve">
Resumo do Termo de Apostilamento nº 76/2023 ao Termo de Fomento nº 66/2023
Processo: 069.1484.2023.0004806-27. Com fundamento no art. 57, da Lei nº 13.019/2014, de 31
de julho de 2014 (Marco Regulatório das Organizações da Sociedade Civil), resolve a SUDESB,
apostilar o Plano de Trabalho alusivo ao TERMO DE FOMENTO Nº 66/2023, publicado no D.O.E
21.09.2023 no Caderno Executivo pág. 41, celebrado com a FEDERAÇÃO DE MUAY THAI
TRADICIONAL DO ESTADO DA BAHIA - FMTT: G. CRONOGRAMA DE ATIVIDADES -
ITEM ATIVIDADES DATA/PERÍODO
3 1ª Evento - Festival de Muay thai Tradicional 25 de novembro de 2023
4 2ª Evento - Rei do Ringue
26 de novembro de 2023
5
Solenidade de Premiação
25 de novembro de 2023 - Festival de Muay thai
Tradicional
26 de novembro de 2023 - Reis do Ringue
.
Salvador, 03 de novembro de 2023.
Vicente José de Lima Neto
Diretor-Geral da SUDESB
</t>
        </r>
      </text>
    </comment>
    <comment ref="C188" authorId="1">
      <text>
        <r>
          <rPr>
            <b/>
            <sz val="9"/>
            <color indexed="81"/>
            <rFont val="Tahoma"/>
            <family val="2"/>
          </rPr>
          <t>ivanildes.souza:</t>
        </r>
        <r>
          <rPr>
            <sz val="9"/>
            <color indexed="81"/>
            <rFont val="Tahoma"/>
            <family val="2"/>
          </rPr>
          <t xml:space="preserve">
Processo: 069.1486.2023.0003717-25</t>
        </r>
      </text>
    </comment>
    <comment ref="H188"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 e
1.749.0.246.000000.00.00.00.</t>
        </r>
      </text>
    </comment>
    <comment ref="Z188" authorId="1">
      <text>
        <r>
          <rPr>
            <b/>
            <sz val="9"/>
            <color indexed="81"/>
            <rFont val="Tahoma"/>
            <family val="2"/>
          </rPr>
          <t>ivanildes.souza:</t>
        </r>
        <r>
          <rPr>
            <sz val="9"/>
            <color indexed="81"/>
            <rFont val="Tahoma"/>
            <family val="2"/>
          </rPr>
          <t xml:space="preserve">
PORTARIA N° 80/23
069.1486.2023.0003717-25</t>
        </r>
      </text>
    </comment>
    <comment ref="G190" authorId="2">
      <text>
        <r>
          <rPr>
            <b/>
            <sz val="9"/>
            <color indexed="81"/>
            <rFont val="Tahoma"/>
            <family val="2"/>
          </rPr>
          <t>CBJ:</t>
        </r>
        <r>
          <rPr>
            <sz val="9"/>
            <color indexed="81"/>
            <rFont val="Tahoma"/>
            <family val="2"/>
          </rPr>
          <t xml:space="preserve">
Após a publicação do Termo de Fomento no Diário Oficial do Estado.</t>
        </r>
      </text>
    </comment>
    <comment ref="AB190" authorId="1">
      <text>
        <r>
          <rPr>
            <b/>
            <sz val="9"/>
            <color indexed="81"/>
            <rFont val="Tahoma"/>
            <family val="2"/>
          </rPr>
          <t>ivanildes.souza:</t>
        </r>
        <r>
          <rPr>
            <sz val="9"/>
            <color indexed="81"/>
            <rFont val="Tahoma"/>
            <family val="2"/>
          </rPr>
          <t xml:space="preserve">
Resumo do Termo de Apostilamento nº 71/2023 ao Termo de Fomento nº 70/2023
Processo: 069.1480.2023.0005238-58. Com fundamento no art. 57, da Lei nº 13.019/2014, de 31
de julho de 2014 (Marco Regulatório das Organizações da Sociedade Civil), resolve a SUDESB,
apostilar o Plano de Trabalho alusivo ao TERMO DE FOMENTO Nº 70/2023, publicado no D.O.E
em 22/09/2023, celebrado com a Associação Baiana de Desporto Adaptado e a SUDESB, cuja
disposição passa a figurar na forma aprovada. DA ALTERAÇÃO DA EXECUÇÃO DO PROJETO
- Com a realização no período de 17 a 19 de Novembro de 2023
Salvador - BA, 23 de outubro de 2023.
Vicente José de Lima Neto
Diretor-Geral/SUDESB</t>
        </r>
      </text>
    </comment>
    <comment ref="C191" authorId="2">
      <text>
        <r>
          <rPr>
            <b/>
            <sz val="9"/>
            <color indexed="81"/>
            <rFont val="Tahoma"/>
            <family val="2"/>
          </rPr>
          <t>CBJ:</t>
        </r>
        <r>
          <rPr>
            <sz val="9"/>
            <color indexed="81"/>
            <rFont val="Tahoma"/>
            <family val="2"/>
          </rPr>
          <t xml:space="preserve">
Processo: 069.1486.2023.0004294-05</t>
        </r>
      </text>
    </comment>
    <comment ref="H191" authorId="2">
      <text>
        <r>
          <rPr>
            <b/>
            <sz val="9"/>
            <color indexed="81"/>
            <rFont val="Tahoma"/>
            <family val="2"/>
          </rPr>
          <t>CBJ:</t>
        </r>
        <r>
          <rPr>
            <sz val="9"/>
            <color indexed="81"/>
            <rFont val="Tahoma"/>
            <family val="2"/>
          </rPr>
          <t xml:space="preserve">
Dotação Orçamentária: 
Unidade Orçamentária 21.301/ Unidade Gestora 0001
 Função 27
Subfunção 812
 Programa 308/
PAOE 5793
Região Planejamento 9900
 Natureza da Despesa 3.3.50.41.000 Destinação
1.500.0.100.000000.00.00.00.</t>
        </r>
      </text>
    </comment>
    <comment ref="Z191" authorId="1">
      <text>
        <r>
          <rPr>
            <b/>
            <sz val="9"/>
            <color indexed="81"/>
            <rFont val="Tahoma"/>
            <family val="2"/>
          </rPr>
          <t>ivanildes.souza:</t>
        </r>
        <r>
          <rPr>
            <sz val="9"/>
            <color indexed="81"/>
            <rFont val="Tahoma"/>
            <family val="2"/>
          </rPr>
          <t xml:space="preserve">
069.1486.2023.0004294-05
PORTARIA N° 78/23</t>
        </r>
      </text>
    </comment>
    <comment ref="G193" authorId="1">
      <text>
        <r>
          <rPr>
            <b/>
            <sz val="9"/>
            <color indexed="81"/>
            <rFont val="Tahoma"/>
            <family val="2"/>
          </rPr>
          <t>ivanildes.souza:</t>
        </r>
        <r>
          <rPr>
            <sz val="9"/>
            <color indexed="81"/>
            <rFont val="Tahoma"/>
            <family val="2"/>
          </rPr>
          <t xml:space="preserve">
Após a publicação do Termo de Fomento no Diário Oficial do Estado.</t>
        </r>
      </text>
    </comment>
    <comment ref="C194" authorId="1">
      <text>
        <r>
          <rPr>
            <b/>
            <sz val="9"/>
            <color indexed="81"/>
            <rFont val="Tahoma"/>
            <family val="2"/>
          </rPr>
          <t>ivanildes.souza:</t>
        </r>
        <r>
          <rPr>
            <sz val="9"/>
            <color indexed="81"/>
            <rFont val="Tahoma"/>
            <family val="2"/>
          </rPr>
          <t xml:space="preserve">
Processo: 069.1486.2023.0004205-21</t>
        </r>
      </text>
    </comment>
    <comment ref="H194"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 e
1.749.0.246.000000.00.00.00. </t>
        </r>
      </text>
    </comment>
    <comment ref="G196" authorId="1">
      <text>
        <r>
          <rPr>
            <b/>
            <sz val="9"/>
            <color indexed="81"/>
            <rFont val="Tahoma"/>
            <family val="2"/>
          </rPr>
          <t>ivanildes.souza:</t>
        </r>
        <r>
          <rPr>
            <sz val="9"/>
            <color indexed="81"/>
            <rFont val="Tahoma"/>
            <family val="2"/>
          </rPr>
          <t xml:space="preserve">
Após a publicação do Termo de Fomento no Diário Oficial do Estado.</t>
        </r>
      </text>
    </comment>
    <comment ref="Z196" authorId="2">
      <text>
        <r>
          <rPr>
            <b/>
            <sz val="9"/>
            <color indexed="81"/>
            <rFont val="Tahoma"/>
            <family val="2"/>
          </rPr>
          <t>CBJ:</t>
        </r>
        <r>
          <rPr>
            <sz val="9"/>
            <color indexed="81"/>
            <rFont val="Tahoma"/>
            <family val="2"/>
          </rPr>
          <t xml:space="preserve">
069.1465.2023.0004206-88
PORTARIA N° 21/24</t>
        </r>
      </text>
    </comment>
    <comment ref="C197" authorId="1">
      <text>
        <r>
          <rPr>
            <b/>
            <sz val="9"/>
            <color indexed="81"/>
            <rFont val="Tahoma"/>
            <family val="2"/>
          </rPr>
          <t>ivanildes.souza:</t>
        </r>
        <r>
          <rPr>
            <sz val="9"/>
            <color indexed="81"/>
            <rFont val="Tahoma"/>
            <family val="2"/>
          </rPr>
          <t xml:space="preserve">
069.1465.2023.0004206-88</t>
        </r>
      </text>
    </comment>
    <comment ref="H197"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308
PAOE 5793
Região Planejamento 9900
 Natureza da Despesa 3.3.50.41.000
 Destinação
1.500.0.100.000000.00.00.00 e 1.749.0.246.000000.00.00.00. </t>
        </r>
      </text>
    </comment>
    <comment ref="G199" authorId="1">
      <text>
        <r>
          <rPr>
            <b/>
            <sz val="9"/>
            <color indexed="81"/>
            <rFont val="Tahoma"/>
            <family val="2"/>
          </rPr>
          <t>ivanildes.souza:</t>
        </r>
        <r>
          <rPr>
            <sz val="9"/>
            <color indexed="81"/>
            <rFont val="Tahoma"/>
            <family val="2"/>
          </rPr>
          <t xml:space="preserve">
Após a publicação do Termo de Fomento no Diário Oficial do Estado.
1º Termo Aditivo  R$ 54.411,62 (cinquenta e quatro mil quatrocentos e onze reais e sessenta e dois centavos).</t>
        </r>
      </text>
    </comment>
    <comment ref="AB199" authorId="2">
      <text>
        <r>
          <rPr>
            <b/>
            <sz val="9"/>
            <color indexed="81"/>
            <rFont val="Tahoma"/>
            <family val="2"/>
          </rPr>
          <t>CBJ:</t>
        </r>
        <r>
          <rPr>
            <sz val="9"/>
            <color indexed="81"/>
            <rFont val="Tahoma"/>
            <family val="2"/>
          </rPr>
          <t xml:space="preserve">
Resumo do Termo de Apostilamento nº 88/2023 ao Termo de Fomento nº 73/2023
Processo: 069.1484.2023.0005617-16. Com fundamento no art. 57, da Lei nº 13.019/2014, de 31
de julho de 2014 (Marco Regulatório das Organizações da Sociedade Civil), resolve a SUDESB,
apostilar a alteração do Plano de Trabalho do Termo de Fomento nº 73/2023, celebrado com a
: FEDERAÇÃO BAIANA DE DESPORTO DE PARTICIPAÇÃO - FBDP: G. CRONOGRAMA DE
ATIVIDADES - Itens 4 e 5, II COPA DE FUTEBOL INDÍGENA 2023 (kwá Tepé Turusú Yapisáwa)
e Solenidade de Premiação, dias 25 e 26 de novembro de 2023.
Salvador - BA, 22 de novembro de 2023.
Vicente José de Lima Neto
Diretor-Geral da SUDESB</t>
        </r>
      </text>
    </comment>
    <comment ref="C200" authorId="1">
      <text>
        <r>
          <rPr>
            <b/>
            <sz val="9"/>
            <color indexed="81"/>
            <rFont val="Tahoma"/>
            <family val="2"/>
          </rPr>
          <t>ivanildes.souza:</t>
        </r>
        <r>
          <rPr>
            <sz val="9"/>
            <color indexed="81"/>
            <rFont val="Tahoma"/>
            <family val="2"/>
          </rPr>
          <t xml:space="preserve">
Processo: 069.1486.2023.0004809-31</t>
        </r>
      </text>
    </comment>
    <comment ref="H200"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 e/ou 1.749.0.246.000000.00.00.00. </t>
        </r>
      </text>
    </comment>
    <comment ref="Z200" authorId="1">
      <text>
        <r>
          <rPr>
            <b/>
            <sz val="9"/>
            <color indexed="81"/>
            <rFont val="Tahoma"/>
            <family val="2"/>
          </rPr>
          <t>ivanildes.souza:</t>
        </r>
        <r>
          <rPr>
            <sz val="9"/>
            <color indexed="81"/>
            <rFont val="Tahoma"/>
            <family val="2"/>
          </rPr>
          <t xml:space="preserve">
069.1484.2023.0006305-30</t>
        </r>
      </text>
    </comment>
    <comment ref="AB200" authorId="1">
      <text>
        <r>
          <rPr>
            <b/>
            <sz val="9"/>
            <color indexed="81"/>
            <rFont val="Tahoma"/>
            <family val="2"/>
          </rPr>
          <t>ivanildes.souza:</t>
        </r>
        <r>
          <rPr>
            <sz val="9"/>
            <color indexed="81"/>
            <rFont val="Tahoma"/>
            <family val="2"/>
          </rPr>
          <t xml:space="preserve">
Resumo do Primeiro Termo Aditivo ao Termo de Fomento nº 73/2023
Processo: 069.1484.2023.0006305-30. Convenentes: SUDESB e a FEDERAÇÃO BAIANA DE
DESPORTO DE PARTICIPAÇÃO - FBDP. Do Aditivo de Valor: Fica fica acrescido ao Plano
de Trabalho do “II COPA DE FUTEBOL INDÍGENA 2023”, o valor de R$ 54.411,62 (cinquenta e
quatro mil quatrocentos e onze reais e sessenta e dois centavos), destinado ao pagamento de
62 hospedagens, 180 refeições, 02 diárias de um mini trio com sistema de som e 02 Locutores.
Do Valor: Fica alterado o valor global para R$ 504.779,36 (quinhentos e quatro mil setecentos e
setenta e nove reais e trinta e seis centavos). Data: 13/12/2023. Assinam: Vicente José de Lima
Neto, Diretor-Geral da SUDESB e Luiz Eduardo Machado dos Santos, Representante Legal da
FBDP.</t>
        </r>
      </text>
    </comment>
    <comment ref="Z201" authorId="1">
      <text>
        <r>
          <rPr>
            <b/>
            <sz val="9"/>
            <color indexed="81"/>
            <rFont val="Tahoma"/>
            <family val="2"/>
          </rPr>
          <t>ivanildes.souza:</t>
        </r>
        <r>
          <rPr>
            <sz val="9"/>
            <color indexed="81"/>
            <rFont val="Tahoma"/>
            <family val="2"/>
          </rPr>
          <t xml:space="preserve">
069.1484.2023.0006305-30
PORTARIA N° 08/24</t>
        </r>
      </text>
    </comment>
    <comment ref="G203" authorId="1">
      <text>
        <r>
          <rPr>
            <b/>
            <sz val="9"/>
            <color indexed="81"/>
            <rFont val="Tahoma"/>
            <family val="2"/>
          </rPr>
          <t>ivanildes.souza:</t>
        </r>
        <r>
          <rPr>
            <sz val="9"/>
            <color indexed="81"/>
            <rFont val="Tahoma"/>
            <family val="2"/>
          </rPr>
          <t xml:space="preserve">
Após a publicação do Termo de Fomento no Diário Oficial do Estado.</t>
        </r>
      </text>
    </comment>
    <comment ref="V203" authorId="1">
      <text>
        <r>
          <rPr>
            <b/>
            <sz val="9"/>
            <color indexed="81"/>
            <rFont val="Tahoma"/>
            <family val="2"/>
          </rPr>
          <t>ivanildes.souza:</t>
        </r>
        <r>
          <rPr>
            <sz val="9"/>
            <color indexed="81"/>
            <rFont val="Tahoma"/>
            <family val="2"/>
          </rPr>
          <t xml:space="preserve">
Regular em 31/01/24</t>
        </r>
      </text>
    </comment>
    <comment ref="AB203" authorId="1">
      <text>
        <r>
          <rPr>
            <b/>
            <sz val="9"/>
            <color indexed="81"/>
            <rFont val="Tahoma"/>
            <family val="2"/>
          </rPr>
          <t>ivanildes.souza:</t>
        </r>
        <r>
          <rPr>
            <sz val="9"/>
            <color indexed="81"/>
            <rFont val="Tahoma"/>
            <family val="2"/>
          </rPr>
          <t xml:space="preserve">
Resumo do Termo de Apostilamento nº 79/2023 ao Termo de Fomento nº 67/2023
Processo: 069.1484.2023.0005013-06. Com fundamento no art. 57, da Lei nº 13.019/2014, de 31
de julho de 2014 (Marco Regulatório das Organizações da Sociedade Civil), resolve a SUDESB,
apostilar a alteração no Plano de Trabalho do Termo de Fomento nº 67/2023, celebrado com
a Federação Baiana de Patinagem - FBP: G. CRONOGRAMA DE ATIVIDADES - A realização
do “I CAMPEONATO BAIANO DE PATINAÇÃO DE VELOCIDADE CIRCUITO DE RUA 2023”,
será realizado no período de 11 a 12 de novembro de 2023, no Estacionamento do Estádio
Governador Roberto Santos - Pituaçu.
Salvador, 06 de novembro de 2023.
Vicente José de Lima Neto
Diretor-Geral da SUDESB</t>
        </r>
      </text>
    </comment>
    <comment ref="C204" authorId="2">
      <text>
        <r>
          <rPr>
            <b/>
            <sz val="9"/>
            <color indexed="81"/>
            <rFont val="Tahoma"/>
            <family val="2"/>
          </rPr>
          <t>CBJ:</t>
        </r>
        <r>
          <rPr>
            <sz val="9"/>
            <color indexed="81"/>
            <rFont val="Tahoma"/>
            <family val="2"/>
          </rPr>
          <t xml:space="preserve">
Processo: 069.1486.2023.0004161-76</t>
        </r>
      </text>
    </comment>
    <comment ref="H204" authorId="2">
      <text>
        <r>
          <rPr>
            <b/>
            <sz val="9"/>
            <color indexed="81"/>
            <rFont val="Tahoma"/>
            <family val="2"/>
          </rPr>
          <t>CBJ:</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 e 1.749.0.246.000000.00.00.00.</t>
        </r>
      </text>
    </comment>
    <comment ref="G206" authorId="1">
      <text>
        <r>
          <rPr>
            <b/>
            <sz val="9"/>
            <color indexed="81"/>
            <rFont val="Tahoma"/>
            <family val="2"/>
          </rPr>
          <t>ivanildes.souza:</t>
        </r>
        <r>
          <rPr>
            <sz val="9"/>
            <color indexed="81"/>
            <rFont val="Tahoma"/>
            <family val="2"/>
          </rPr>
          <t xml:space="preserve">
Após a publicação do Termo de Fomento no Diário Oficial do Estado.</t>
        </r>
      </text>
    </comment>
    <comment ref="C207" authorId="1">
      <text>
        <r>
          <rPr>
            <b/>
            <sz val="9"/>
            <color indexed="81"/>
            <rFont val="Tahoma"/>
            <family val="2"/>
          </rPr>
          <t>ivanildes.souza:</t>
        </r>
        <r>
          <rPr>
            <sz val="9"/>
            <color indexed="81"/>
            <rFont val="Tahoma"/>
            <family val="2"/>
          </rPr>
          <t xml:space="preserve">
Processo: 069.1486.2023.0003809-88</t>
        </r>
      </text>
    </comment>
    <comment ref="H207"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t>
        </r>
      </text>
    </comment>
    <comment ref="G209" authorId="1">
      <text>
        <r>
          <rPr>
            <b/>
            <sz val="9"/>
            <color indexed="81"/>
            <rFont val="Tahoma"/>
            <family val="2"/>
          </rPr>
          <t>ivanildes.souza:</t>
        </r>
        <r>
          <rPr>
            <sz val="9"/>
            <color indexed="81"/>
            <rFont val="Tahoma"/>
            <family val="2"/>
          </rPr>
          <t xml:space="preserve">
Após a publicação do Termo de Fomento no Diário Oficial do Estado.</t>
        </r>
      </text>
    </comment>
    <comment ref="AB209" authorId="1">
      <text>
        <r>
          <rPr>
            <b/>
            <sz val="9"/>
            <color indexed="81"/>
            <rFont val="Tahoma"/>
            <family val="2"/>
          </rPr>
          <t xml:space="preserve">Resumo do Termo de Apostilamento nº 69/2023 ao Termo de Fomento nº 72/2023
</t>
        </r>
        <r>
          <rPr>
            <sz val="9"/>
            <color indexed="81"/>
            <rFont val="Tahoma"/>
            <family val="2"/>
          </rPr>
          <t>Processo: 069.1484.2023.0005051-23. Com fundamento no art. 57, da Lei nº 13.019/2014, de 31
de julho de 2014 (Marco Regulatório das Organizações da Sociedade Civil), resolve a SUDESB,
apostilar a alteração no Plano de Trabalho do Termo de Fomento nº 72/2023, celebrado com
a Federação das Associações de Futevôlei do Estado da Bahia: G. CRONOGRAMA DE
ATIVIDADES - item 5, Etapa Itapetinga, de 10 a 12/11/2023
Salvador, 10 de outubro de 2023.
Vicente José de Lima Neto
Diretor-Geral da SUDESB</t>
        </r>
        <r>
          <rPr>
            <b/>
            <sz val="9"/>
            <color indexed="81"/>
            <rFont val="Tahoma"/>
            <family val="2"/>
          </rPr>
          <t xml:space="preserve">
</t>
        </r>
      </text>
    </comment>
    <comment ref="C210" authorId="1">
      <text>
        <r>
          <rPr>
            <b/>
            <sz val="9"/>
            <color indexed="81"/>
            <rFont val="Tahoma"/>
            <family val="2"/>
          </rPr>
          <t>ivanildes.souza:</t>
        </r>
        <r>
          <rPr>
            <sz val="9"/>
            <color indexed="81"/>
            <rFont val="Tahoma"/>
            <family val="2"/>
          </rPr>
          <t xml:space="preserve">
Processo: 069.1486.2023.0004675-95</t>
        </r>
      </text>
    </comment>
    <comment ref="H210"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Despesa3.3.50.41.000 Destinação 1.500.0.100.000000.00.00.00. </t>
        </r>
      </text>
    </comment>
    <comment ref="G212" authorId="2">
      <text>
        <r>
          <rPr>
            <b/>
            <sz val="9"/>
            <color indexed="81"/>
            <rFont val="Tahoma"/>
            <family val="2"/>
          </rPr>
          <t>CBJ:</t>
        </r>
        <r>
          <rPr>
            <sz val="9"/>
            <color indexed="81"/>
            <rFont val="Tahoma"/>
            <family val="2"/>
          </rPr>
          <t xml:space="preserve">
Após a publicação do Termo de Fomento no Diário Oficial do Estado.</t>
        </r>
      </text>
    </comment>
    <comment ref="V212" authorId="1">
      <text>
        <r>
          <rPr>
            <b/>
            <sz val="9"/>
            <color indexed="81"/>
            <rFont val="Tahoma"/>
            <family val="2"/>
          </rPr>
          <t>ivanildes.souza:</t>
        </r>
        <r>
          <rPr>
            <sz val="9"/>
            <color indexed="81"/>
            <rFont val="Tahoma"/>
            <family val="2"/>
          </rPr>
          <t xml:space="preserve">
Regular em 31/01/24</t>
        </r>
      </text>
    </comment>
    <comment ref="AB212" authorId="1">
      <text>
        <r>
          <rPr>
            <b/>
            <sz val="9"/>
            <color indexed="81"/>
            <rFont val="Tahoma"/>
            <family val="2"/>
          </rPr>
          <t>ivanildes.souza:</t>
        </r>
        <r>
          <rPr>
            <sz val="9"/>
            <color indexed="81"/>
            <rFont val="Tahoma"/>
            <family val="2"/>
          </rPr>
          <t xml:space="preserve">
Resumo do Termo de Apostilamento nº 78/2023 ao Termo de Fomento nº 69/2023
Processo: 069.1484.2023.0005575-14. Com fundamento no art. 57, da Lei nº 13.019/2014, de 31
de julho de 2014 (Marco Regulatório das Organizações da Sociedade Civil), resolve a SUDESB,
apostilar o Plano de Trabalho alusivo ao TERMO DE FOMENTO Nº 69/2023, publicado no D.O.E
11.10.2023 no Caderno Executivo pág. 56, celebrado com a FEDERAÇÃO BAIANA DE VÔLEI -
FBV: G. CRONOGRAMA DE ATIVIDADES
ITEM ATIVIDADES DATA/PERÍODO
3 Início das Atividades
24 de novembro - Solenidade de Abertura e jogos Classificatórias
25 de novembro - Jogos eliminatórias e semifinais
26 de novembro - Jogos Final masculino e feminino
Salvador - BA, 03 de novembro de 2023.
Vicente José de Lima Neto
Diretor-Geral da SUDESB
</t>
        </r>
      </text>
    </comment>
    <comment ref="C213" authorId="1">
      <text>
        <r>
          <rPr>
            <b/>
            <sz val="9"/>
            <color indexed="81"/>
            <rFont val="Tahoma"/>
            <family val="2"/>
          </rPr>
          <t>ivanildes.souza:</t>
        </r>
        <r>
          <rPr>
            <sz val="9"/>
            <color indexed="81"/>
            <rFont val="Tahoma"/>
            <family val="2"/>
          </rPr>
          <t xml:space="preserve">
Processo: 069.1486.2023.0004267-24</t>
        </r>
      </text>
    </comment>
    <comment ref="H213"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Programa303
 PAOE 5779
Região Planejamento 9900 Natureza da Despesa 3.3.50.41.000
 Destinação:
1.500.0.100.000000.00.00.00 e 1.749.0.246.000000.00.00.00</t>
        </r>
      </text>
    </comment>
    <comment ref="Z213" authorId="1">
      <text>
        <r>
          <rPr>
            <b/>
            <sz val="9"/>
            <color indexed="81"/>
            <rFont val="Tahoma"/>
            <family val="2"/>
          </rPr>
          <t>ivanildes.souza:</t>
        </r>
        <r>
          <rPr>
            <sz val="9"/>
            <color indexed="81"/>
            <rFont val="Tahoma"/>
            <family val="2"/>
          </rPr>
          <t xml:space="preserve">
069.1486.2023.0004267-24
PORTARIA N° 78/23</t>
        </r>
      </text>
    </comment>
    <comment ref="G215" authorId="2">
      <text>
        <r>
          <rPr>
            <b/>
            <sz val="9"/>
            <color indexed="81"/>
            <rFont val="Tahoma"/>
            <family val="2"/>
          </rPr>
          <t>CBJ:</t>
        </r>
        <r>
          <rPr>
            <sz val="9"/>
            <color indexed="81"/>
            <rFont val="Tahoma"/>
            <family val="2"/>
          </rPr>
          <t xml:space="preserve">
Após a publicação do Termo de Fomento no Diário Oficial do Estado.</t>
        </r>
      </text>
    </comment>
    <comment ref="AB215" authorId="1">
      <text>
        <r>
          <rPr>
            <b/>
            <sz val="9"/>
            <color indexed="81"/>
            <rFont val="Tahoma"/>
            <family val="2"/>
          </rPr>
          <t>ivanildes.souza:</t>
        </r>
        <r>
          <rPr>
            <sz val="9"/>
            <color indexed="81"/>
            <rFont val="Tahoma"/>
            <family val="2"/>
          </rPr>
          <t xml:space="preserve">
Resumo do Termo de Apostilamento nº 77/2023 ao Termo de Fomento nº 71/2023
Processo: 069.1484.2023.0005254-00. Com fundamento no art. 57, da Lei nº 13.019/2014, de 31
de julho de 2014 (Marco Regulatório das Organizações da Sociedade Civil), resolve a SUDESB,
apostilar o Plano de Trabalho alusivo ao TERMO DE FOMENTO Nº 71/2023, publicado no D.O.E
11.10.2023 no Caderno Executivo pág. 56, celebrado com a FEDERAÇÃO BAIANA DE JET SKI
- FBJS: G. CRONOGRAMA DE ATIVIDADES - 4 Etapas - Campeonato Baiano de Wakeboard
09/12/2023.
Salvador - BA, 03 de novembro de 2023.
Vicente José de Lima Neto
Diretor-Geral da SUDESB
</t>
        </r>
      </text>
    </comment>
    <comment ref="C216" authorId="1">
      <text>
        <r>
          <rPr>
            <b/>
            <sz val="9"/>
            <color indexed="81"/>
            <rFont val="Tahoma"/>
            <family val="2"/>
          </rPr>
          <t>ivanildes.souza:</t>
        </r>
        <r>
          <rPr>
            <sz val="9"/>
            <color indexed="81"/>
            <rFont val="Tahoma"/>
            <family val="2"/>
          </rPr>
          <t xml:space="preserve">
Processo: 069.1486.2023.0004349-13</t>
        </r>
      </text>
    </comment>
    <comment ref="H216" authorId="1">
      <text>
        <r>
          <rPr>
            <b/>
            <sz val="9"/>
            <color indexed="81"/>
            <rFont val="Tahoma"/>
            <family val="2"/>
          </rPr>
          <t>ivanildes.souza:</t>
        </r>
        <r>
          <rPr>
            <sz val="9"/>
            <color indexed="81"/>
            <rFont val="Tahoma"/>
            <family val="2"/>
          </rPr>
          <t xml:space="preserve">
Dotação Orçamentária: Unidade Orçamentária 21.301
Unidade Gestora 0001
Função27
Subfunção 811
 Programa 303
 PAOE 5779
 Região Planejamento 9900
 Natureza da Despesa
3.3.50.41.000
Destinação1.500.0.100.000000.00.00.00 e 1.749.0.246.000000.00.00.00.</t>
        </r>
      </text>
    </comment>
    <comment ref="G218" authorId="2">
      <text>
        <r>
          <rPr>
            <b/>
            <sz val="9"/>
            <color indexed="81"/>
            <rFont val="Tahoma"/>
            <family val="2"/>
          </rPr>
          <t>CBJ:</t>
        </r>
        <r>
          <rPr>
            <sz val="9"/>
            <color indexed="81"/>
            <rFont val="Tahoma"/>
            <family val="2"/>
          </rPr>
          <t xml:space="preserve">
Após a publicação do Termo de Fomento no Diário Oficial do Estado.</t>
        </r>
      </text>
    </comment>
    <comment ref="X218" authorId="1">
      <text>
        <r>
          <rPr>
            <b/>
            <sz val="9"/>
            <color indexed="81"/>
            <rFont val="Tahoma"/>
            <family val="2"/>
          </rPr>
          <t>ivanildes.souza:</t>
        </r>
        <r>
          <rPr>
            <sz val="9"/>
            <color indexed="81"/>
            <rFont val="Tahoma"/>
            <family val="2"/>
          </rPr>
          <t xml:space="preserve">
Not.206/23 de 27/11/23
1º Res. Not.206/23 de 14/12/23</t>
        </r>
      </text>
    </comment>
    <comment ref="Z218" authorId="1">
      <text>
        <r>
          <rPr>
            <b/>
            <sz val="9"/>
            <color indexed="81"/>
            <rFont val="Tahoma"/>
            <family val="2"/>
          </rPr>
          <t>ivanildes.souza:</t>
        </r>
        <r>
          <rPr>
            <sz val="9"/>
            <color indexed="81"/>
            <rFont val="Tahoma"/>
            <family val="2"/>
          </rPr>
          <t xml:space="preserve">
</t>
        </r>
      </text>
    </comment>
    <comment ref="C219" authorId="1">
      <text>
        <r>
          <rPr>
            <b/>
            <sz val="9"/>
            <color indexed="81"/>
            <rFont val="Tahoma"/>
            <family val="2"/>
          </rPr>
          <t>ivanildes.souza:</t>
        </r>
        <r>
          <rPr>
            <sz val="9"/>
            <color indexed="81"/>
            <rFont val="Tahoma"/>
            <family val="2"/>
          </rPr>
          <t xml:space="preserve">
Processo: 069.1486.2023.0004582-51</t>
        </r>
      </text>
    </comment>
    <comment ref="H219"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812
Programa 308
 PAOE 5793
 Região Planejamento 9900
 Natureza da Despesa 3.3.50.41.000 Destinação 1.500.0.100.000000.00.00.00 e/ou 
1.749.0.246.000000.00.00.00.</t>
        </r>
      </text>
    </comment>
    <comment ref="G221" authorId="2">
      <text>
        <r>
          <rPr>
            <b/>
            <sz val="9"/>
            <color indexed="81"/>
            <rFont val="Tahoma"/>
            <family val="2"/>
          </rPr>
          <t>CBJ:</t>
        </r>
        <r>
          <rPr>
            <sz val="9"/>
            <color indexed="81"/>
            <rFont val="Tahoma"/>
            <family val="2"/>
          </rPr>
          <t xml:space="preserve">
Após a publicação do Termo de Fomento no Diário Oficial do Estado.</t>
        </r>
      </text>
    </comment>
    <comment ref="C222" authorId="3">
      <text>
        <r>
          <rPr>
            <b/>
            <sz val="9"/>
            <color indexed="81"/>
            <rFont val="Tahoma"/>
            <family val="2"/>
          </rPr>
          <t>ilma.jesus:</t>
        </r>
        <r>
          <rPr>
            <sz val="9"/>
            <color indexed="81"/>
            <rFont val="Tahoma"/>
            <family val="2"/>
          </rPr>
          <t xml:space="preserve">
069.1486.2023.0005030-61</t>
        </r>
      </text>
    </comment>
    <comment ref="H222" authorId="3">
      <text>
        <r>
          <rPr>
            <b/>
            <sz val="9"/>
            <color indexed="81"/>
            <rFont val="Tahoma"/>
            <family val="2"/>
          </rPr>
          <t>ilma.jesus:</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 2.706.0.366.600019.01.05.00 e
2.706.0.366.600038.01.05.00.</t>
        </r>
      </text>
    </comment>
    <comment ref="G224" authorId="1">
      <text>
        <r>
          <rPr>
            <b/>
            <sz val="9"/>
            <color indexed="81"/>
            <rFont val="Tahoma"/>
            <family val="2"/>
          </rPr>
          <t>ivanildes.souza:</t>
        </r>
        <r>
          <rPr>
            <sz val="9"/>
            <color indexed="81"/>
            <rFont val="Tahoma"/>
            <family val="2"/>
          </rPr>
          <t xml:space="preserve">
Após a publicação do Termo de Fomento no Diário Oficial do Estado.</t>
        </r>
      </text>
    </comment>
    <comment ref="AB224" authorId="1">
      <text>
        <r>
          <rPr>
            <b/>
            <sz val="9"/>
            <color indexed="81"/>
            <rFont val="Tahoma"/>
            <family val="2"/>
          </rPr>
          <t>ivanildes.souza:</t>
        </r>
        <r>
          <rPr>
            <sz val="9"/>
            <color indexed="81"/>
            <rFont val="Tahoma"/>
            <family val="2"/>
          </rPr>
          <t xml:space="preserve">
Resumo do Termo de Apostilamento nº 95/2023 ao Termo de Fomento nº 76/2023
Processo: 069.1484.2023.0006044-58. Com fundamento no art. 57, da Lei nº 13.019/2014, de 31 de
julho de 2014 (Marco Regulatório das Organizações da Sociedade Civil), resolve a SUDESB, apostilar
a alteração do Plano de Trabalho do Termo de Fomento nº 76/2023, celebrado com a FEDERAÇÃO
BAHIANA DE TÊNIS - FBT: G. CRONOGRAMA DE ATIVIDADES - de 24 a 26/11/2023, ETAPA
IV - CIRCUITO BAHIANO DE BEACH TÊNIS/PREMIAÇÃO, em Teixeira de Freitas-Ba e 15 a
17/12/2023, ETAPA VI - CIRCUITO BAHIANO DE BEACH TÊNIS/PREMIAÇÃO, em Ibirapuã - BA.
Salvador - BA, 14 de dezembro de 2023.
Vicente José de Lima Neto
Diretor-Geral</t>
        </r>
      </text>
    </comment>
    <comment ref="C225" authorId="3">
      <text>
        <r>
          <rPr>
            <b/>
            <sz val="9"/>
            <color indexed="81"/>
            <rFont val="Tahoma"/>
            <family val="2"/>
          </rPr>
          <t>ilma.jesus:</t>
        </r>
        <r>
          <rPr>
            <sz val="9"/>
            <color indexed="81"/>
            <rFont val="Tahoma"/>
            <family val="2"/>
          </rPr>
          <t xml:space="preserve">
069.1486.2023.0003689-37</t>
        </r>
      </text>
    </comment>
    <comment ref="H225" authorId="3">
      <text>
        <r>
          <rPr>
            <b/>
            <sz val="9"/>
            <color indexed="81"/>
            <rFont val="Tahoma"/>
            <family val="2"/>
          </rPr>
          <t>ilma.jesus:</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 e 1.749.0.246.000000.00.00.00. </t>
        </r>
      </text>
    </comment>
    <comment ref="Z225" authorId="1">
      <text>
        <r>
          <rPr>
            <b/>
            <sz val="9"/>
            <color indexed="81"/>
            <rFont val="Tahoma"/>
            <family val="2"/>
          </rPr>
          <t>ivanildes.souza:</t>
        </r>
        <r>
          <rPr>
            <sz val="9"/>
            <color indexed="81"/>
            <rFont val="Tahoma"/>
            <family val="2"/>
          </rPr>
          <t xml:space="preserve">
069.1486.2023.0003689-37</t>
        </r>
      </text>
    </comment>
    <comment ref="G227" authorId="1">
      <text>
        <r>
          <rPr>
            <b/>
            <sz val="9"/>
            <color indexed="81"/>
            <rFont val="Tahoma"/>
            <family val="2"/>
          </rPr>
          <t>ivanildes.souza:</t>
        </r>
        <r>
          <rPr>
            <sz val="9"/>
            <color indexed="81"/>
            <rFont val="Tahoma"/>
            <family val="2"/>
          </rPr>
          <t xml:space="preserve">
Após a publicação do Termo de Fomento no Diário Oficial do Estado.</t>
        </r>
      </text>
    </comment>
    <comment ref="Z227" authorId="1">
      <text>
        <r>
          <rPr>
            <b/>
            <sz val="9"/>
            <color indexed="81"/>
            <rFont val="Tahoma"/>
            <family val="2"/>
          </rPr>
          <t>ivanildes.souza:</t>
        </r>
        <r>
          <rPr>
            <sz val="9"/>
            <color indexed="81"/>
            <rFont val="Tahoma"/>
            <family val="2"/>
          </rPr>
          <t xml:space="preserve">
069.1486.2023.0001997-28
PORTARIA N° 86/23</t>
        </r>
      </text>
    </comment>
    <comment ref="C228" authorId="1">
      <text>
        <r>
          <rPr>
            <b/>
            <sz val="9"/>
            <color indexed="81"/>
            <rFont val="Tahoma"/>
            <family val="2"/>
          </rPr>
          <t>ivanildes.souza:</t>
        </r>
        <r>
          <rPr>
            <sz val="9"/>
            <color indexed="81"/>
            <rFont val="Tahoma"/>
            <family val="2"/>
          </rPr>
          <t xml:space="preserve">
Processo: 069.1486.2023.0001997-28</t>
        </r>
      </text>
    </comment>
    <comment ref="H228"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 </t>
        </r>
      </text>
    </comment>
    <comment ref="G230" authorId="1">
      <text>
        <r>
          <rPr>
            <b/>
            <sz val="9"/>
            <color indexed="81"/>
            <rFont val="Tahoma"/>
            <family val="2"/>
          </rPr>
          <t xml:space="preserve">ivanildes.souza:
</t>
        </r>
        <r>
          <rPr>
            <sz val="9"/>
            <color indexed="81"/>
            <rFont val="Tahoma"/>
            <family val="2"/>
          </rPr>
          <t xml:space="preserve">
Primeira parcela, no valor de R$183.125,00 (cento e oitenta e três mil cento e vinte e cinco reais), sendo a primeira após a publicação do Termo de Fomento no Diário Oficial do Estado. 
Segunda parcela, no valor de R$ 183.125,0030 dias após o pagamento da primeira parcela e entrega do relatório técnico e fotográfico equivalente ao primeiro mês de atividade, avaliados pelo Gestor da Parceria, com o parecer que ateste a execução do projeto, cujo período de execução é de 22/10 a 01/12/2023.
</t>
        </r>
      </text>
    </comment>
    <comment ref="AB230" authorId="1">
      <text>
        <r>
          <rPr>
            <b/>
            <sz val="9"/>
            <color indexed="81"/>
            <rFont val="Tahoma"/>
            <family val="2"/>
          </rPr>
          <t>ivanildes.souza:</t>
        </r>
        <r>
          <rPr>
            <sz val="9"/>
            <color indexed="81"/>
            <rFont val="Tahoma"/>
            <family val="2"/>
          </rPr>
          <t xml:space="preserve">
Resumo do Termo de Apostilamento nº 94/2023 ao Termo de Fomento nº 83/2023
Processo: 069.1484.2023.0006303-78. Com fundamento no art. 57, da Lei nº 13.019/2014, de 31
de julho de 2014 (Marco Regulatório das Organizações da Sociedade Civil), resolve a SUDESB,
apostilar a alteração do Plano de Trabalho do Termo de Fomento nº 83/2023, celebrado com a
FEDERAÇÃO BAHIANA DE FUTEBOL DE SALÃO: F. FORMA DE EXECUÇÃO DAS AÇÕES
E DE CUMPRIMENTO DAS METAS - 2) COPA CAJAZEIRAS DE FUTSAL Será realizada no
Ginásio de Cajazeiras de 13, 14, 15, 18, 20, 21, 22, 27 e 28 de dezembro/2023 das 18hs às 22
hs.
Salvador - BA, 14 de dezembro de 2023.
Vicente José de Lima Neto
Diretor-Geral
</t>
        </r>
      </text>
    </comment>
    <comment ref="C231" authorId="1">
      <text>
        <r>
          <rPr>
            <b/>
            <sz val="9"/>
            <color indexed="81"/>
            <rFont val="Tahoma"/>
            <family val="2"/>
          </rPr>
          <t>ivanildes.souza:</t>
        </r>
        <r>
          <rPr>
            <sz val="9"/>
            <color indexed="81"/>
            <rFont val="Tahoma"/>
            <family val="2"/>
          </rPr>
          <t xml:space="preserve">
069.1486.2023.0004978-26</t>
        </r>
      </text>
    </comment>
    <comment ref="H231"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 e 1.749.0.246.000000.00.00.00.</t>
        </r>
      </text>
    </comment>
    <comment ref="AB231" authorId="1">
      <text>
        <r>
          <rPr>
            <b/>
            <sz val="9"/>
            <color indexed="81"/>
            <rFont val="Tahoma"/>
            <family val="2"/>
          </rPr>
          <t>ivanildes.souza:</t>
        </r>
        <r>
          <rPr>
            <sz val="9"/>
            <color indexed="81"/>
            <rFont val="Tahoma"/>
            <family val="2"/>
          </rPr>
          <t xml:space="preserve">
Resumo do Termo de Apostilamento nº 99/2023 ao Termo de Fomento nº 83/2023
Processo: 069.1486.2023.0006586-92. Com fundamento no art. 57, da Lei nº 13.019/2014, de 31
de julho de 2014 (Marco Regulatório das Organizações da Sociedade Civil), resolve a SUDESB,
apostilar a alteração do Plano de Trabalho do Termo de Fomento nº 83/2023, celebrado com a
FEDERAÇÃO BAHIANA DE FUTEBOL DE SALÃO - FBFS: 2) COPA CAJAZEIRAS DE FUTSAL
- dias 23 e 26 de dezembro/2023, no Ginásio Poliesportivo de Cajazeiras. J. PERÍODO DE
EXECUÇÃO, VIGÊNCIA E PRESTAÇÃO DE CONTAS - 22/10/2023 a 26/12/2023.
Salvador - BA, 26 de dezembro de 2023.
Vicente José de Lima Neto
Diretor-Geral
</t>
        </r>
      </text>
    </comment>
    <comment ref="Z232" authorId="1">
      <text>
        <r>
          <rPr>
            <b/>
            <sz val="9"/>
            <color indexed="81"/>
            <rFont val="Tahoma"/>
            <family val="2"/>
          </rPr>
          <t>ivanildes.souza:
069.1486.2023.0004978-26</t>
        </r>
        <r>
          <rPr>
            <sz val="9"/>
            <color indexed="81"/>
            <rFont val="Tahoma"/>
            <family val="2"/>
          </rPr>
          <t xml:space="preserve">
PORTARIA N° 04/24</t>
        </r>
      </text>
    </comment>
    <comment ref="E233" authorId="1">
      <text>
        <r>
          <rPr>
            <b/>
            <sz val="9"/>
            <color indexed="81"/>
            <rFont val="Tahoma"/>
            <family val="2"/>
          </rPr>
          <t>ivanildes.souza:
DOE 25/10/23</t>
        </r>
        <r>
          <rPr>
            <sz val="9"/>
            <color indexed="81"/>
            <rFont val="Tahoma"/>
            <family val="2"/>
          </rPr>
          <t xml:space="preserve">
ERRATA
No Resumo do Termo de Fomento celebrado com a Associação de Bicicross de Salvador,
publicado no DOE edição do dia 24/10/2023, Caderno Executivo pg. 50:
Onde se lê: ... Inexigibilidade de Chamamento Público nº 01/2023...
Leia-se: ... Inexigibilidade de Chamamento Público nº 76/2023...</t>
        </r>
      </text>
    </comment>
    <comment ref="G233" authorId="1">
      <text>
        <r>
          <rPr>
            <b/>
            <sz val="9"/>
            <color indexed="81"/>
            <rFont val="Tahoma"/>
            <family val="2"/>
          </rPr>
          <t>ivanildes.souza:</t>
        </r>
        <r>
          <rPr>
            <sz val="9"/>
            <color indexed="81"/>
            <rFont val="Tahoma"/>
            <family val="2"/>
          </rPr>
          <t xml:space="preserve">
Após a publicação do Termo de Fomento no Diário Oficial do Estado.</t>
        </r>
      </text>
    </comment>
    <comment ref="AB233" authorId="1">
      <text>
        <r>
          <rPr>
            <b/>
            <sz val="9"/>
            <color indexed="81"/>
            <rFont val="Tahoma"/>
            <family val="2"/>
          </rPr>
          <t>ivanildes.souza:</t>
        </r>
        <r>
          <rPr>
            <sz val="9"/>
            <color indexed="81"/>
            <rFont val="Tahoma"/>
            <family val="2"/>
          </rPr>
          <t xml:space="preserve">
Resumo do Termo de Apostilamento nº 74/2023 ao Termo de Fomento nº 75/2023
Processo: 069.1483.2023.0005498-67. Com fundamento no art. 57, da Lei nº 13.019/2014, de 31
de julho de 2014 (Marco Regulatório das Organizações da Sociedade Civil), resolve a SUDESB,
apostilar o Plano de Trabalho alusivo ao TERMO DE FOMENTO Nº 75/2023, publicado no D.O.E
03.06.2023 no Caderno Executivo pág. 82, celebrado com a ASSOCIAÇÃO DE BICICROSS DE
SALVADOR-ABS e a SUDESB, Plano de trabalho: A execução do projeto COPA PEDAL DE
BICICROSS 2023 será no dia 11 de novembro de 2023.
Salvador - BA, 01 de Novembro de 2023.
VICENTE JOSÉ DE LIMA NETO
</t>
        </r>
      </text>
    </comment>
    <comment ref="C234" authorId="1">
      <text>
        <r>
          <rPr>
            <b/>
            <sz val="9"/>
            <color indexed="81"/>
            <rFont val="Tahoma"/>
            <family val="2"/>
          </rPr>
          <t>ivanildes.souza:</t>
        </r>
        <r>
          <rPr>
            <sz val="9"/>
            <color indexed="81"/>
            <rFont val="Tahoma"/>
            <family val="2"/>
          </rPr>
          <t xml:space="preserve">
Processo: 069.1486.2023.0004845-03</t>
        </r>
      </text>
    </comment>
    <comment ref="H234"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Despesa 3.3.50.41.000
 Destinação Recurso 1.500.0.100.000000.00.00.00. </t>
        </r>
      </text>
    </comment>
    <comment ref="Z234" authorId="1">
      <text>
        <r>
          <rPr>
            <b/>
            <sz val="9"/>
            <color indexed="81"/>
            <rFont val="Tahoma"/>
            <family val="2"/>
          </rPr>
          <t>ivanildes.souza:</t>
        </r>
        <r>
          <rPr>
            <sz val="9"/>
            <color indexed="81"/>
            <rFont val="Tahoma"/>
            <family val="2"/>
          </rPr>
          <t xml:space="preserve">
069.1486.2023.0005104-31</t>
        </r>
      </text>
    </comment>
    <comment ref="G236" authorId="1">
      <text>
        <r>
          <rPr>
            <b/>
            <sz val="9"/>
            <color indexed="81"/>
            <rFont val="Tahoma"/>
            <family val="2"/>
          </rPr>
          <t>ivanildes.souza:</t>
        </r>
        <r>
          <rPr>
            <sz val="9"/>
            <color indexed="81"/>
            <rFont val="Tahoma"/>
            <family val="2"/>
          </rPr>
          <t xml:space="preserve">
Após a publicação do Termo de Fomento no Diário Oficial do Estado.</t>
        </r>
      </text>
    </comment>
    <comment ref="AB236" authorId="1">
      <text>
        <r>
          <rPr>
            <b/>
            <sz val="9"/>
            <color indexed="81"/>
            <rFont val="Tahoma"/>
            <family val="2"/>
          </rPr>
          <t>ivanildes.souza:</t>
        </r>
        <r>
          <rPr>
            <sz val="9"/>
            <color indexed="81"/>
            <rFont val="Tahoma"/>
            <family val="2"/>
          </rPr>
          <t xml:space="preserve">
Resumo do Termo de Apostilamento nº 81/2023 ao Termo de Fomento nº 78/2023
Processo: 069.1484.2023.0005638-32. Com fundamento no art. 57, da Lei nº 13.019/2014, de 31
de julho de 2014 (Marco Regulatório das Organizações da Sociedade Civil), resolve a SUDESB,
apostilar a alteração no Plano de Trabalho do Termo de Fomento nº 78/2023, celebrado com a
Federação Bahiana de Xadrez - FBX: G. CRONOGRAMA DE ATIVIDADES:
ITEM ATIVIDADES DATA/PERÍODO
3 Etapa 12 de novembro de 2023 - Vitoria da Conquista
 Salvador, 05 de novembro de 2023.
Vicente José de Lima Neto
Diretor-Geral da SUDESB</t>
        </r>
      </text>
    </comment>
    <comment ref="C237" authorId="1">
      <text>
        <r>
          <rPr>
            <b/>
            <sz val="9"/>
            <color indexed="81"/>
            <rFont val="Tahoma"/>
            <family val="2"/>
          </rPr>
          <t>ivanildes.souza:</t>
        </r>
        <r>
          <rPr>
            <sz val="9"/>
            <color indexed="81"/>
            <rFont val="Tahoma"/>
            <family val="2"/>
          </rPr>
          <t xml:space="preserve">
Processo: 069.1486.2023.0004903-17</t>
        </r>
      </text>
    </comment>
    <comment ref="H237"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 e 1.749.0.246.000000.00.00.00. </t>
        </r>
      </text>
    </comment>
    <comment ref="Z239" authorId="1">
      <text>
        <r>
          <rPr>
            <b/>
            <sz val="9"/>
            <color indexed="81"/>
            <rFont val="Tahoma"/>
            <family val="2"/>
          </rPr>
          <t>ivanildes.souza:</t>
        </r>
        <r>
          <rPr>
            <sz val="9"/>
            <color indexed="81"/>
            <rFont val="Tahoma"/>
            <family val="2"/>
          </rPr>
          <t xml:space="preserve">
069.1486.2023.0004962-69
PORTARIA N° 80/23</t>
        </r>
      </text>
    </comment>
    <comment ref="C240" authorId="1">
      <text>
        <r>
          <rPr>
            <b/>
            <sz val="9"/>
            <color indexed="81"/>
            <rFont val="Tahoma"/>
            <family val="2"/>
          </rPr>
          <t>ivanildes.souza:</t>
        </r>
        <r>
          <rPr>
            <sz val="9"/>
            <color indexed="81"/>
            <rFont val="Tahoma"/>
            <family val="2"/>
          </rPr>
          <t xml:space="preserve">
Processo: 069.1486.2023.0004962-69</t>
        </r>
      </text>
    </comment>
    <comment ref="H240"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 e 1.749.0.246.000000.00.00.00. </t>
        </r>
      </text>
    </comment>
    <comment ref="G242" authorId="2">
      <text>
        <r>
          <rPr>
            <b/>
            <sz val="9"/>
            <color indexed="81"/>
            <rFont val="Tahoma"/>
            <family val="2"/>
          </rPr>
          <t>CBJ:</t>
        </r>
        <r>
          <rPr>
            <sz val="9"/>
            <color indexed="81"/>
            <rFont val="Tahoma"/>
            <family val="2"/>
          </rPr>
          <t xml:space="preserve">
Após a publicação do Termo de Fomento no Diário Oficial do Estado.</t>
        </r>
      </text>
    </comment>
    <comment ref="Z242" authorId="1">
      <text>
        <r>
          <rPr>
            <b/>
            <sz val="9"/>
            <color indexed="81"/>
            <rFont val="Tahoma"/>
            <family val="2"/>
          </rPr>
          <t>ivanildes.souza:</t>
        </r>
        <r>
          <rPr>
            <sz val="9"/>
            <color indexed="81"/>
            <rFont val="Tahoma"/>
            <family val="2"/>
          </rPr>
          <t xml:space="preserve">
069.1486.2023.0005104-31
PORTARIA N° 80/23</t>
        </r>
      </text>
    </comment>
    <comment ref="C243" authorId="2">
      <text>
        <r>
          <rPr>
            <b/>
            <sz val="9"/>
            <color indexed="81"/>
            <rFont val="Tahoma"/>
            <family val="2"/>
          </rPr>
          <t>CBJ:</t>
        </r>
        <r>
          <rPr>
            <sz val="9"/>
            <color indexed="81"/>
            <rFont val="Tahoma"/>
            <family val="2"/>
          </rPr>
          <t xml:space="preserve">
Processo: 069.1486.2023.0005104-31</t>
        </r>
      </text>
    </comment>
    <comment ref="H243" authorId="2">
      <text>
        <r>
          <rPr>
            <b/>
            <sz val="9"/>
            <color indexed="81"/>
            <rFont val="Tahoma"/>
            <family val="2"/>
          </rPr>
          <t>CBJ:</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2.706.0.366.600038.01.05.00</t>
        </r>
      </text>
    </comment>
    <comment ref="G245" authorId="1">
      <text>
        <r>
          <rPr>
            <b/>
            <sz val="9"/>
            <color indexed="81"/>
            <rFont val="Tahoma"/>
            <family val="2"/>
          </rPr>
          <t>ivanildes.souza:</t>
        </r>
        <r>
          <rPr>
            <sz val="9"/>
            <color indexed="81"/>
            <rFont val="Tahoma"/>
            <family val="2"/>
          </rPr>
          <t xml:space="preserve">
Após a publicação do Termo no Diário-Oficial do Estado.</t>
        </r>
      </text>
    </comment>
    <comment ref="AB245" authorId="1">
      <text>
        <r>
          <rPr>
            <b/>
            <sz val="9"/>
            <color indexed="81"/>
            <rFont val="Tahoma"/>
            <family val="2"/>
          </rPr>
          <t>ivanildes.souza:</t>
        </r>
        <r>
          <rPr>
            <sz val="9"/>
            <color indexed="81"/>
            <rFont val="Tahoma"/>
            <family val="2"/>
          </rPr>
          <t xml:space="preserve">
Resumo do Termo de Apostilamento nº 80/2023 ao Termo de Fomento nº 77/2023
Processo: 069.1484.2023.0005459-31. Com fundamento no art. 57, da Lei nº 13.019/2014, de 31
de julho de 2014 (Marco Regulatório das Organizações da Sociedade Civil), resolve a SUDESB,
apostilar a alteração no Plano de Trabalho do Termo de Fomento nº 77/2023, celebrado com
a Federação de Baleado da Bahia - FBB: G. CRONOGRAMA DE ATIVIDADES - Etapas nos
Municípios/Datas: Castro Alves/ em 19 de novembro de 2023.
Salvador, 06 de novembro de 2023.
Vicente José de Lima Neto
Diretor-Geral da SUDESB</t>
        </r>
      </text>
    </comment>
    <comment ref="C246" authorId="1">
      <text>
        <r>
          <rPr>
            <b/>
            <sz val="9"/>
            <color indexed="81"/>
            <rFont val="Tahoma"/>
            <family val="2"/>
          </rPr>
          <t>ivanildes.souza:</t>
        </r>
        <r>
          <rPr>
            <sz val="9"/>
            <color indexed="81"/>
            <rFont val="Tahoma"/>
            <family val="2"/>
          </rPr>
          <t xml:space="preserve">
Processo: 069.1465.2023.0005462-74</t>
        </r>
      </text>
    </comment>
    <comment ref="H246"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Destinação:1.500.0.100.000000.00.00.00 e/ou 1.749.0.246.000000.00.00.00. </t>
        </r>
      </text>
    </comment>
    <comment ref="Z246" authorId="2">
      <text>
        <r>
          <rPr>
            <b/>
            <sz val="9"/>
            <color indexed="81"/>
            <rFont val="Tahoma"/>
            <family val="2"/>
          </rPr>
          <t>CBJ:</t>
        </r>
        <r>
          <rPr>
            <sz val="9"/>
            <color indexed="81"/>
            <rFont val="Tahoma"/>
            <family val="2"/>
          </rPr>
          <t xml:space="preserve">
069.1465.2023.0005462-74
PORTARIA N° 21/24</t>
        </r>
      </text>
    </comment>
    <comment ref="G249" authorId="1">
      <text>
        <r>
          <rPr>
            <b/>
            <sz val="9"/>
            <color indexed="81"/>
            <rFont val="Tahoma"/>
            <family val="2"/>
          </rPr>
          <t>ivanildes.souza:</t>
        </r>
        <r>
          <rPr>
            <sz val="9"/>
            <color indexed="81"/>
            <rFont val="Tahoma"/>
            <family val="2"/>
          </rPr>
          <t xml:space="preserve">
Após a publicação do Termo no Diário-Oficial do Estado.</t>
        </r>
      </text>
    </comment>
    <comment ref="Z249" authorId="1">
      <text>
        <r>
          <rPr>
            <b/>
            <sz val="9"/>
            <color indexed="81"/>
            <rFont val="Tahoma"/>
            <family val="2"/>
          </rPr>
          <t>ivanildes.souza:</t>
        </r>
        <r>
          <rPr>
            <sz val="9"/>
            <color indexed="81"/>
            <rFont val="Tahoma"/>
            <family val="2"/>
          </rPr>
          <t xml:space="preserve">
069.1486.2023.0004552-36
Portaria 80/23</t>
        </r>
      </text>
    </comment>
    <comment ref="C250" authorId="1">
      <text>
        <r>
          <rPr>
            <b/>
            <sz val="9"/>
            <color indexed="81"/>
            <rFont val="Tahoma"/>
            <family val="2"/>
          </rPr>
          <t>ivanildes.souza:</t>
        </r>
        <r>
          <rPr>
            <sz val="9"/>
            <color indexed="81"/>
            <rFont val="Tahoma"/>
            <family val="2"/>
          </rPr>
          <t xml:space="preserve">
Processo: 069.1486.2023.0004552-36</t>
        </r>
      </text>
    </comment>
    <comment ref="H250"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 e 1.749.0.246.000000.00.00.00. </t>
        </r>
      </text>
    </comment>
    <comment ref="G252" authorId="1">
      <text>
        <r>
          <rPr>
            <b/>
            <sz val="9"/>
            <color indexed="81"/>
            <rFont val="Tahoma"/>
            <family val="2"/>
          </rPr>
          <t>ivanildes.souza:</t>
        </r>
        <r>
          <rPr>
            <sz val="9"/>
            <color indexed="81"/>
            <rFont val="Tahoma"/>
            <family val="2"/>
          </rPr>
          <t xml:space="preserve">
Após a publicação do Termo no Diário-Oficial do Estado.</t>
        </r>
      </text>
    </comment>
    <comment ref="Z252" authorId="1">
      <text>
        <r>
          <rPr>
            <b/>
            <sz val="9"/>
            <color indexed="81"/>
            <rFont val="Tahoma"/>
            <family val="2"/>
          </rPr>
          <t>ivanildes.souza:</t>
        </r>
        <r>
          <rPr>
            <sz val="9"/>
            <color indexed="81"/>
            <rFont val="Tahoma"/>
            <family val="2"/>
          </rPr>
          <t xml:space="preserve">
069.1486.2023.0005309-71</t>
        </r>
      </text>
    </comment>
    <comment ref="C253" authorId="2">
      <text>
        <r>
          <rPr>
            <b/>
            <sz val="9"/>
            <color indexed="81"/>
            <rFont val="Tahoma"/>
            <family val="2"/>
          </rPr>
          <t>CBJ:</t>
        </r>
        <r>
          <rPr>
            <sz val="9"/>
            <color indexed="81"/>
            <rFont val="Tahoma"/>
            <family val="2"/>
          </rPr>
          <t xml:space="preserve">
Processo: 069.1486.2023.0005309-71</t>
        </r>
      </text>
    </comment>
    <comment ref="H253" authorId="2">
      <text>
        <r>
          <rPr>
            <b/>
            <sz val="9"/>
            <color indexed="81"/>
            <rFont val="Tahoma"/>
            <family val="2"/>
          </rPr>
          <t>CBJ:</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 e 1.749.0.246.000000.00.00.00 </t>
        </r>
      </text>
    </comment>
    <comment ref="G256" authorId="1">
      <text>
        <r>
          <rPr>
            <b/>
            <sz val="9"/>
            <color indexed="81"/>
            <rFont val="Tahoma"/>
            <family val="2"/>
          </rPr>
          <t>ivanildes.souza:</t>
        </r>
        <r>
          <rPr>
            <sz val="9"/>
            <color indexed="81"/>
            <rFont val="Tahoma"/>
            <family val="2"/>
          </rPr>
          <t xml:space="preserve">
Após a publicação do Termo no Diário-Oficial do Estado.</t>
        </r>
      </text>
    </comment>
    <comment ref="V256" authorId="1">
      <text>
        <r>
          <rPr>
            <b/>
            <sz val="9"/>
            <color indexed="81"/>
            <rFont val="Tahoma"/>
            <family val="2"/>
          </rPr>
          <t>ivanildes.souza:</t>
        </r>
        <r>
          <rPr>
            <sz val="9"/>
            <color indexed="81"/>
            <rFont val="Tahoma"/>
            <family val="2"/>
          </rPr>
          <t xml:space="preserve">
Regular em 08/02/24</t>
        </r>
      </text>
    </comment>
    <comment ref="AB256" authorId="1">
      <text>
        <r>
          <rPr>
            <b/>
            <sz val="9"/>
            <color indexed="81"/>
            <rFont val="Tahoma"/>
            <family val="2"/>
          </rPr>
          <t>ivanildes.souza:</t>
        </r>
        <r>
          <rPr>
            <sz val="9"/>
            <color indexed="81"/>
            <rFont val="Tahoma"/>
            <family val="2"/>
          </rPr>
          <t xml:space="preserve">
Resumo do Termo de Apostilamento nº 87/2023 ao Termo de Fomento nº 86/2023
Processo: 069.1484.2023.0005991-95. Com fundamento no art. 57, da Lei nº 13.019/2014, de 31
de julho de 2014 (Marco Regulatório das Organizações da Sociedade Civil), resolve a SUDESB,
apostilar a alteração do Plano de Trabalho do Termo de Fomento nº 86/2023, celebrado com
a FEDERAÇÃO BAIANA DE SURF - FBSURF: G. CRONOGRAMA DE ATIVIDADES: 03 a
05/11/2023 - Baiano de Surf 2023 Etapa Ilhéus/Premiação e 24 a 26/11/2023 - Baiano de Surf
2023 - Etapa Itacaré/Premiação; J. PERÍODO DE EXECUÇÃO, VIGÊNCIA E PRESTAÇÃO DE
CONTAS: Período de Execução de 03 de novembro a 26 de novembro de 2023.
Salvador - BA, 22 de novembro de 2023.
Vicente José de Lima Neto
Diretor-Geral da SUDESB
</t>
        </r>
      </text>
    </comment>
    <comment ref="C257" authorId="1">
      <text>
        <r>
          <rPr>
            <b/>
            <sz val="9"/>
            <color indexed="81"/>
            <rFont val="Tahoma"/>
            <family val="2"/>
          </rPr>
          <t>ivanildes.souza:</t>
        </r>
        <r>
          <rPr>
            <sz val="9"/>
            <color indexed="81"/>
            <rFont val="Tahoma"/>
            <family val="2"/>
          </rPr>
          <t xml:space="preserve">
Processo: 069.1486.2023.0005182-54</t>
        </r>
      </text>
    </comment>
    <comment ref="H257"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 e 1.749.0.246.000000.00.00.00</t>
        </r>
      </text>
    </comment>
    <comment ref="G259" authorId="1">
      <text>
        <r>
          <rPr>
            <b/>
            <sz val="9"/>
            <color indexed="81"/>
            <rFont val="Tahoma"/>
            <family val="2"/>
          </rPr>
          <t>ivanildes.souza:</t>
        </r>
        <r>
          <rPr>
            <sz val="9"/>
            <color indexed="81"/>
            <rFont val="Tahoma"/>
            <family val="2"/>
          </rPr>
          <t xml:space="preserve">
Após a publicação do Termo no Diário-Oficial do Estado.</t>
        </r>
      </text>
    </comment>
    <comment ref="AB259" authorId="1">
      <text>
        <r>
          <rPr>
            <b/>
            <sz val="9"/>
            <color indexed="81"/>
            <rFont val="Tahoma"/>
            <family val="2"/>
          </rPr>
          <t xml:space="preserve">ivanildes.souza:
</t>
        </r>
        <r>
          <rPr>
            <sz val="9"/>
            <color indexed="81"/>
            <rFont val="Tahoma"/>
            <family val="2"/>
          </rPr>
          <t xml:space="preserve">
Resumo do Termo de Apostilamento nº 90/2023 ao Termo de Fomento nº 87/2023
Processo: 069.1486.2023.0006029-81. Com fundamento no art. 57, da Lei nº 13.019/2014, de 31 de julho de 2014 (Marco Regulatório das Organizações da Sociedade Civil), resolve a SUDESB, apostilar a alteração do Plano de Trabalho do Termo de Fomento nº 87/2023, celebrado com a
FEDERAÇÃO BAHIANA DE KARATÊ - FBK: F. FORMA DE EXECUÇÃO DAS AÇÕES E DE CUMPRIMENTO DAS METAS - O CIRCUITO OPEN NACIONAL - XXVIII TAÇA DENILSON
CARIBÉ DE KARATÊ 2023, será realizado na Arena de Esportes da Bahia em Lauro de Freitas, no dia 16.12.2023, com a duração de 01 dia. G. CRONOGRAMA DE ATIVIDADES - Item
3, Início das Atividades dia 16.12.2023; Item 4, CIRCUITO OPEN NACIONAL - XXVIII TAÇA
DENILSON CARIBÉ DE KARATÊ 2023, dia 16.12.2023; Item 5, Solenidade de Premiação, dia
16.12.2023. J. PERÍODO DE EXECUÇÃO, VIGÊNCIA E PRESTAÇÃO DE CONTAS - Período
de Execução: Dia 16.12.2023.
Salvador - BA, 28 de novembro de 2023.
Vicente José de Lima Neto
Diretor-Geral
</t>
        </r>
      </text>
    </comment>
    <comment ref="C260" authorId="4">
      <text>
        <r>
          <rPr>
            <b/>
            <sz val="9"/>
            <color indexed="81"/>
            <rFont val="Segoe UI"/>
            <family val="2"/>
          </rPr>
          <t>Ivanildes Machado Vilas Boas Souza:</t>
        </r>
        <r>
          <rPr>
            <sz val="9"/>
            <color indexed="81"/>
            <rFont val="Segoe UI"/>
            <family val="2"/>
          </rPr>
          <t xml:space="preserve">
Processo: 069.1486.2023.0004476-41</t>
        </r>
      </text>
    </comment>
    <comment ref="H260" authorId="4">
      <text>
        <r>
          <rPr>
            <b/>
            <sz val="9"/>
            <color indexed="81"/>
            <rFont val="Segoe UI"/>
            <family val="2"/>
          </rPr>
          <t>Ivanildes Machado Vilas Boas Souza:</t>
        </r>
        <r>
          <rPr>
            <sz val="9"/>
            <color indexed="81"/>
            <rFont val="Segoe UI"/>
            <family val="2"/>
          </rPr>
          <t xml:space="preserve">
 Dotação Orçamentária: Unidade Orçamentária 21.301/ Unidade
Gestora 0001/ Função 27/ Subfunção 811/ Programa 303/ PAOE 5779/ Região Planejamento
9900/ Natureza da Despesa 3.3.50.41.000/ Destinação: 1.500.0.100.000000.00.00.00 e
1.749.0.246.000000.00.00.00</t>
        </r>
      </text>
    </comment>
    <comment ref="Z260" authorId="1">
      <text>
        <r>
          <rPr>
            <b/>
            <sz val="9"/>
            <color indexed="81"/>
            <rFont val="Tahoma"/>
            <family val="2"/>
          </rPr>
          <t>ivanildes.souza:</t>
        </r>
        <r>
          <rPr>
            <sz val="9"/>
            <color indexed="81"/>
            <rFont val="Tahoma"/>
            <family val="2"/>
          </rPr>
          <t xml:space="preserve">
069.1486.2023.0004476-41
PORTARIA N° 04/24</t>
        </r>
      </text>
    </comment>
    <comment ref="G262" authorId="1">
      <text>
        <r>
          <rPr>
            <b/>
            <sz val="9"/>
            <color indexed="81"/>
            <rFont val="Tahoma"/>
            <family val="2"/>
          </rPr>
          <t>ivanildes.souza:</t>
        </r>
        <r>
          <rPr>
            <sz val="9"/>
            <color indexed="81"/>
            <rFont val="Tahoma"/>
            <family val="2"/>
          </rPr>
          <t xml:space="preserve">
Após a publicação do Termo no Diário-Oficial do Estado.</t>
        </r>
      </text>
    </comment>
    <comment ref="Z262" authorId="1">
      <text>
        <r>
          <rPr>
            <b/>
            <sz val="9"/>
            <color indexed="81"/>
            <rFont val="Tahoma"/>
            <family val="2"/>
          </rPr>
          <t>ivanildes.souza:</t>
        </r>
        <r>
          <rPr>
            <sz val="9"/>
            <color indexed="81"/>
            <rFont val="Tahoma"/>
            <family val="2"/>
          </rPr>
          <t xml:space="preserve">
069.1486.2023.0005455-70
Portaria nº09/24</t>
        </r>
      </text>
    </comment>
    <comment ref="C263" authorId="1">
      <text>
        <r>
          <rPr>
            <b/>
            <sz val="9"/>
            <color indexed="81"/>
            <rFont val="Tahoma"/>
            <family val="2"/>
          </rPr>
          <t>ivanildes.souza:</t>
        </r>
        <r>
          <rPr>
            <sz val="9"/>
            <color indexed="81"/>
            <rFont val="Tahoma"/>
            <family val="2"/>
          </rPr>
          <t xml:space="preserve">
069.1486.2023.0005455-70</t>
        </r>
      </text>
    </comment>
    <comment ref="H263"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812
 Programa 306
PAOE 5031
 Região Planejamento 9900
Natureza da Despesa 3.3.50.41.000
Destinação:
1.700.0.231.101866.00.00.00, 1.500.5.100.000000.00.00.00 e 1.500.0.100.000000.00.00.00.</t>
        </r>
      </text>
    </comment>
    <comment ref="G265" authorId="1">
      <text>
        <r>
          <rPr>
            <b/>
            <sz val="9"/>
            <color indexed="81"/>
            <rFont val="Tahoma"/>
            <family val="2"/>
          </rPr>
          <t>ivanildes.souza:</t>
        </r>
        <r>
          <rPr>
            <sz val="9"/>
            <color indexed="81"/>
            <rFont val="Tahoma"/>
            <family val="2"/>
          </rPr>
          <t xml:space="preserve">
Após a publicação do Termo no Diário-Oficial do Estado.</t>
        </r>
      </text>
    </comment>
    <comment ref="AB265" authorId="1">
      <text>
        <r>
          <rPr>
            <b/>
            <sz val="9"/>
            <color indexed="81"/>
            <rFont val="Tahoma"/>
            <family val="2"/>
          </rPr>
          <t>ivanildes.souza:</t>
        </r>
        <r>
          <rPr>
            <sz val="9"/>
            <color indexed="81"/>
            <rFont val="Tahoma"/>
            <family val="2"/>
          </rPr>
          <t xml:space="preserve">
Resumo do Termo de Apostilamento nº 96/2023 ao Termo de Fomento nº 88/2023
Processo: 069.1484.2023.0006452-19. Com fundamento no art. 57, da Lei nº 13.019/2014,
de 31 de julho de 2014 (Marco Regulatório das Organizações da Sociedade Civil), resolve a
SUDESB, apostilar a alteração do Plano de Trabalho do Termo de Fomento nº 88/2023,
celebrado com a FEDERAÇÃO DE BAIANA DE JIU JITSU E MMA - FBJJMMA: F. FORMA DE
EXECUÇÃO DAS AÇÕES E DE CUMPRIMENTO DAS METAS - O Festival MMA PRO, ocorrerá
no dia 19 de dezembro de 2023, no CENTRO DE BOXE E ARTES MARCIAIS WALDEMAR
SANTANA, localizado no Lago de Roma, em Salvador/Bahia.
Salvador - BA, 15 de dezembro de 2023.
Vicente José de Lima Neto
Diretor-Gera</t>
        </r>
      </text>
    </comment>
    <comment ref="C266" authorId="1">
      <text>
        <r>
          <rPr>
            <b/>
            <sz val="9"/>
            <color indexed="81"/>
            <rFont val="Tahoma"/>
            <family val="2"/>
          </rPr>
          <t>ivanildes.souza:</t>
        </r>
        <r>
          <rPr>
            <sz val="9"/>
            <color indexed="81"/>
            <rFont val="Tahoma"/>
            <family val="2"/>
          </rPr>
          <t xml:space="preserve">
Processo: 069.1486.2023.0005192-26</t>
        </r>
      </text>
    </comment>
    <comment ref="H266"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 e/ou 1.749.0.246.000000.00.00.00.</t>
        </r>
      </text>
    </comment>
    <comment ref="G268" authorId="1">
      <text>
        <r>
          <rPr>
            <b/>
            <sz val="9"/>
            <color indexed="81"/>
            <rFont val="Tahoma"/>
            <family val="2"/>
          </rPr>
          <t>ivanildes.souza:</t>
        </r>
        <r>
          <rPr>
            <sz val="9"/>
            <color indexed="81"/>
            <rFont val="Tahoma"/>
            <family val="2"/>
          </rPr>
          <t xml:space="preserve">
Após a publicação do Termo no Diário-Oficial do Estado.</t>
        </r>
      </text>
    </comment>
    <comment ref="AB268" authorId="1">
      <text>
        <r>
          <rPr>
            <b/>
            <sz val="9"/>
            <color indexed="81"/>
            <rFont val="Tahoma"/>
            <family val="2"/>
          </rPr>
          <t>ivanildes.souza:</t>
        </r>
        <r>
          <rPr>
            <sz val="9"/>
            <color indexed="81"/>
            <rFont val="Tahoma"/>
            <family val="2"/>
          </rPr>
          <t xml:space="preserve">
Resumo do Termo de Apostilamento nº 98/2023 ao Termo de Fomento nº 94/2023
Processo: 069.1482.2023.0006558-13. Com fundamento no art. 57, da Lei nº 13.019/2014, de 31
de julho de 2014 (Marco Regulatório das Organizações da Sociedade Civil), resolve a SUDESB,
apostilar a alteração do Plano de Trabalho do Termo de Fomento nº 94/2023, celebrado com a
ASSOCIAÇÃO CLASSISTA DE EDUCAÇÃO E ESPORTE DA BAHIA - ACEB: J. PERÍODO DE
EXECUÇÃO de 19/02/2024 a 23/02/2024.
Salvador - BA, 20 de dezembro de 2023.
Vicente José de Lima Neto
Diretor-Geral
</t>
        </r>
      </text>
    </comment>
    <comment ref="C269" authorId="1">
      <text>
        <r>
          <rPr>
            <b/>
            <sz val="9"/>
            <color indexed="81"/>
            <rFont val="Tahoma"/>
            <family val="2"/>
          </rPr>
          <t>ivanildes.souza:</t>
        </r>
        <r>
          <rPr>
            <sz val="9"/>
            <color indexed="81"/>
            <rFont val="Tahoma"/>
            <family val="2"/>
          </rPr>
          <t xml:space="preserve">
Processo: 069.3539.2022.0002541-11
ERRATA
No Resumo do Termo de Fomento firmado com a ASSOCIAÇÃO CLASSISTA DE EDUCAÇÃO E
ESPORTE DA BAHIA - ACEB, publicado no DOE edição do dia 07/12/2023, Caderno Executivo
pg. 82:
Onde se lê: ... Termo de Fomento nº 90/2023 ...
Leia-se: ... Termo de Fomento nº 94/2023...</t>
        </r>
      </text>
    </comment>
    <comment ref="H269" authorId="1">
      <text>
        <r>
          <rPr>
            <b/>
            <sz val="9"/>
            <color indexed="81"/>
            <rFont val="Tahoma"/>
            <family val="2"/>
          </rPr>
          <t xml:space="preserve">ivanildes.souza:
</t>
        </r>
        <r>
          <rPr>
            <sz val="9"/>
            <color indexed="81"/>
            <rFont val="Tahoma"/>
            <family val="2"/>
          </rPr>
          <t xml:space="preserve">
 Dotação Orçamentária: Unidade Orçamentária 21301
Unidade Gestora 0001
Função 27
Subfunção 812
Programa 308
PAOE 5793
 Região Planejamento 9900
 Natureza da Despesa
3.3.50.41.000
Destinação 1.500.0.100.000000.00.00.00. e 1.749.0.246.000000.00.00.00. </t>
        </r>
      </text>
    </comment>
    <comment ref="G271" authorId="1">
      <text>
        <r>
          <rPr>
            <b/>
            <sz val="9"/>
            <color indexed="81"/>
            <rFont val="Tahoma"/>
            <family val="2"/>
          </rPr>
          <t>ivanildes.souza:</t>
        </r>
        <r>
          <rPr>
            <sz val="9"/>
            <color indexed="81"/>
            <rFont val="Tahoma"/>
            <family val="2"/>
          </rPr>
          <t xml:space="preserve">
Após a publicação do Termo no Diário-Oficial do Estado.</t>
        </r>
      </text>
    </comment>
    <comment ref="C272" authorId="1">
      <text>
        <r>
          <rPr>
            <b/>
            <sz val="9"/>
            <color indexed="81"/>
            <rFont val="Tahoma"/>
            <family val="2"/>
          </rPr>
          <t>ivanildes.souza:</t>
        </r>
        <r>
          <rPr>
            <sz val="9"/>
            <color indexed="81"/>
            <rFont val="Tahoma"/>
            <family val="2"/>
          </rPr>
          <t xml:space="preserve">
Processo: 069.1486.2023.0006039-52</t>
        </r>
      </text>
    </comment>
    <comment ref="H272"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 e 1.749.0.246.000000.00.00.00. </t>
        </r>
      </text>
    </comment>
    <comment ref="G274" authorId="1">
      <text>
        <r>
          <rPr>
            <b/>
            <sz val="9"/>
            <color indexed="81"/>
            <rFont val="Tahoma"/>
            <family val="2"/>
          </rPr>
          <t>ivanildes.souza:
DOE 14/12/23</t>
        </r>
        <r>
          <rPr>
            <sz val="9"/>
            <color indexed="81"/>
            <rFont val="Tahoma"/>
            <family val="2"/>
          </rPr>
          <t xml:space="preserve">
ERRATA
No Resumo do Termo de Fomento nº 93/2023, firmado com a FEDERAÇÃO BAIANA DE
CICLISMO - FBC, publicado no DOE edição do dia 13/12/2023, Caderno Executivo pg. 76:
Onde se lê: ... Valor Global: R$ 550.700,00 (quinhentos e cinquenta mil e setecentos reais)...
Leia-se: Valor Global: R$ 314.900,00 (trezentos e quatorze mil e novecentos reais)...</t>
        </r>
      </text>
    </comment>
    <comment ref="Z274" authorId="1">
      <text>
        <r>
          <rPr>
            <b/>
            <sz val="9"/>
            <color indexed="81"/>
            <rFont val="Tahoma"/>
            <family val="2"/>
          </rPr>
          <t>ivanildes.souza:</t>
        </r>
        <r>
          <rPr>
            <sz val="9"/>
            <color indexed="81"/>
            <rFont val="Tahoma"/>
            <family val="2"/>
          </rPr>
          <t xml:space="preserve">
069.1484.2024.0000049-58</t>
        </r>
      </text>
    </comment>
    <comment ref="AB274" authorId="1">
      <text>
        <r>
          <rPr>
            <b/>
            <sz val="9"/>
            <color indexed="81"/>
            <rFont val="Tahoma"/>
            <family val="2"/>
          </rPr>
          <t>ivanildes.souza:</t>
        </r>
        <r>
          <rPr>
            <sz val="9"/>
            <color indexed="81"/>
            <rFont val="Tahoma"/>
            <family val="2"/>
          </rPr>
          <t xml:space="preserve">
Resumo do Primeiro Termo Aditivo ao Termo de Fomento nº 93/2023
Processo: 069.1484.2024.0000049-58. Partes: SUDESB e FEDERAÇÃO BAIANA DE
CICLISMO - FBC. Da Alteração: Fica alterada a vigência do Termo de Fomento n.º 093/2023
para menos 100 (cem) dias, com seu termino previsto para 22 de março de 2024. Data:
24/01/2024. Assinaturas: Vicente José de Lima Neto - Diretor Geral da SUDESB, Oscar Schmidt
Sobrinho - Representante Legal da FBC</t>
        </r>
      </text>
    </comment>
    <comment ref="C275" authorId="1">
      <text>
        <r>
          <rPr>
            <b/>
            <sz val="9"/>
            <color indexed="81"/>
            <rFont val="Tahoma"/>
            <family val="2"/>
          </rPr>
          <t>ivanildes.souza:</t>
        </r>
        <r>
          <rPr>
            <sz val="9"/>
            <color indexed="81"/>
            <rFont val="Tahoma"/>
            <family val="2"/>
          </rPr>
          <t xml:space="preserve">
Processo: 069.1486.2023.0006249-50</t>
        </r>
      </text>
    </comment>
    <comment ref="H275" authorId="1">
      <text>
        <r>
          <rPr>
            <b/>
            <sz val="9"/>
            <color indexed="81"/>
            <rFont val="Tahoma"/>
            <family val="2"/>
          </rPr>
          <t>ivanildes.souza:</t>
        </r>
        <r>
          <rPr>
            <sz val="9"/>
            <color indexed="81"/>
            <rFont val="Tahoma"/>
            <family val="2"/>
          </rPr>
          <t xml:space="preserve">
Dotação Orçamentária: 
Unidade Orçamentária 21.301
Unidade Gestora 0001
Função27
 Subfunção 811
 Programa 303
 PAOE 5779
Região Planejamento 9900
 Natureza da Despesa
3.3.50.41.000
Destinação 1.500.0.100.000000.00.00.00 e 1.749.0.246.000000.00.00.00.</t>
        </r>
      </text>
    </comment>
    <comment ref="C278" authorId="1">
      <text>
        <r>
          <rPr>
            <b/>
            <sz val="9"/>
            <color indexed="81"/>
            <rFont val="Tahoma"/>
            <family val="2"/>
          </rPr>
          <t>ivanildes.souza:</t>
        </r>
        <r>
          <rPr>
            <sz val="9"/>
            <color indexed="81"/>
            <rFont val="Tahoma"/>
            <family val="2"/>
          </rPr>
          <t xml:space="preserve">
Processo: 069.1486.2023.000598002
ERRATA
No Resumo das matérias publicadas no DOE edição do dia 13/12/2023, Termo de Fomento nº
96/2023, Caderno Executivo página nº 76 e Inexigibilidade de Chamamento Público nº 97/2023,
Caderno Licitações página nº 31:
Onde se lê: ... Processo: 069.1465.2023.000598002...
Leia-se: ... Processo: 069.1486.2023.0005980-02...</t>
        </r>
      </text>
    </comment>
    <comment ref="H278" authorId="1">
      <text>
        <r>
          <rPr>
            <b/>
            <sz val="9"/>
            <color indexed="81"/>
            <rFont val="Tahoma"/>
            <family val="2"/>
          </rPr>
          <t xml:space="preserve">ivanildes.souza:
</t>
        </r>
        <r>
          <rPr>
            <sz val="9"/>
            <color indexed="81"/>
            <rFont val="Tahoma"/>
            <family val="2"/>
          </rPr>
          <t xml:space="preserve">
Dotação Orçamentária:
 Unidade Orçamentária 21.301
 Unidade Gestora 0001
Função 27
 Subfunção 811
 Programa 308
 PAOE 5793
 Região Planejamento 9900
 Natureza
da Despesa 3.3.50.41.000 Destinação: 1.500.0.100.500028.00.00.00.</t>
        </r>
      </text>
    </comment>
    <comment ref="C281" authorId="1">
      <text>
        <r>
          <rPr>
            <b/>
            <sz val="9"/>
            <color indexed="81"/>
            <rFont val="Tahoma"/>
            <family val="2"/>
          </rPr>
          <t>ivanildes.souza:</t>
        </r>
        <r>
          <rPr>
            <sz val="9"/>
            <color indexed="81"/>
            <rFont val="Tahoma"/>
            <family val="2"/>
          </rPr>
          <t xml:space="preserve">
Processo: 069.1486.2023.0006131-68</t>
        </r>
      </text>
    </comment>
    <comment ref="H281"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308
PAOE 5793
 Região Planejamento 9900
Natureza da Despesa 3.3.50.41.000 Destinação:
1.500.0.100.500101.00.00.00. </t>
        </r>
      </text>
    </comment>
    <comment ref="G283" authorId="1">
      <text>
        <r>
          <rPr>
            <b/>
            <sz val="9"/>
            <color indexed="81"/>
            <rFont val="Tahoma"/>
            <family val="2"/>
          </rPr>
          <t xml:space="preserve">ivanildes.souza:
</t>
        </r>
        <r>
          <rPr>
            <sz val="9"/>
            <color indexed="81"/>
            <rFont val="Tahoma"/>
            <family val="2"/>
          </rPr>
          <t xml:space="preserve">
Primeira no valor de R$2.000.000,00 (dois milhões de reais) após a publicação do Termo de Fomento no Diário Oficial do Estado.
Segunda, no valor de R$2.622.010,00 (dois milhões seiscentos e vinte e dois mil e dez reais), 60(sessenta) dias após o repasse da primeira parcela, visando à execução do projeto no período de 08/01 a 31/03/24.</t>
        </r>
      </text>
    </comment>
    <comment ref="AB283" authorId="1">
      <text>
        <r>
          <rPr>
            <b/>
            <sz val="9"/>
            <color indexed="81"/>
            <rFont val="Tahoma"/>
            <family val="2"/>
          </rPr>
          <t>ivanildes.souza:</t>
        </r>
        <r>
          <rPr>
            <sz val="9"/>
            <color indexed="81"/>
            <rFont val="Tahoma"/>
            <family val="2"/>
          </rPr>
          <t xml:space="preserve">
Resumo do Termo de Apostilamento nº 06/2024 ao Termo de Fomento nº 98/2023
Processo: 069.1486.2023.0006105-76 Com fundamento no art. 57, da Lei nº 13.019/2014,
de 31 de julho de 2014 (Marco Regulatório das Organizações da Sociedade Civil), resolve a
SUDESB, apostilar a alteração da Dotação Orçamentária do Termo de Fomento nº 98/2023,
celebrado com a União das Federações de Esporte Amador da Bahia - UNISPORT Unidade
Orçamentária: 21.301/ Unidade Gestora: 0001/ Função: 27/ Subfunção: 812/ Programa: 414/
PAOE: 5793/ Região de Planejamento: 9900/ Natureza da Despesa: 3.3.50.41.000/ Destinação
de Recurso: 1.749.0.246.000000.00.00.00
Salvador - BA, 26 de janeiro de 2024.
Vicente José de Lima Neto
Diretor-Geral da SUDESB</t>
        </r>
      </text>
    </comment>
    <comment ref="C284" authorId="1">
      <text>
        <r>
          <rPr>
            <b/>
            <sz val="9"/>
            <color indexed="81"/>
            <rFont val="Tahoma"/>
            <family val="2"/>
          </rPr>
          <t>ivanildes.souza:</t>
        </r>
        <r>
          <rPr>
            <sz val="9"/>
            <color indexed="81"/>
            <rFont val="Tahoma"/>
            <family val="2"/>
          </rPr>
          <t xml:space="preserve">
Processo: 069.1486.2023.0006105-76</t>
        </r>
      </text>
    </comment>
    <comment ref="H284"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812/ Programa 308/ PAOE 5793/ Região Planejamento 9900/
Natureza da Despesa 3.3.50.41.000/ Destinação: 1.500.0.100.000000.00.00.00. </t>
        </r>
      </text>
    </comment>
    <comment ref="AB284" authorId="2">
      <text>
        <r>
          <rPr>
            <b/>
            <sz val="9"/>
            <color indexed="81"/>
            <rFont val="Tahoma"/>
            <family val="2"/>
          </rPr>
          <t>CBJ:</t>
        </r>
        <r>
          <rPr>
            <sz val="9"/>
            <color indexed="81"/>
            <rFont val="Tahoma"/>
            <family val="2"/>
          </rPr>
          <t xml:space="preserve">
Resumo do Termo de Apostilamento nº 12/2024 ao Termo de Fomento nº 98/2023
Processo: 069.1480.2024.0000498-63. Com fundamento no art. 57, da Lei nº 13.019/2014,
de 31 de julho de 2014 (Marco Regulatório das Organizações da Sociedade Civil), resolve a
SUDESB, apostilar o Plano de Trabalho alusivo ao Termo de Fomento nº 98/2023, firmado com
a UNIÃO DAS FEDERAÇÕES DE ESPORTE AMADOR DA BAHIA: inclusão do item J. EQUIPE
DE TRABALHO no Plano de Trabalho; Ainda no Plano de Trabalho, no subtotal dos itens 2.1.1 e
2.1.2 do item K. PREVISÃO DE RECEITAS E DE DESPESAS.
Salvador - BA, 23 de fevereiro de 2024.
Vicente José de Lima Neto
Diretor-Geral da SUDESB
</t>
        </r>
      </text>
    </comment>
    <comment ref="Z286" authorId="1">
      <text>
        <r>
          <rPr>
            <b/>
            <sz val="9"/>
            <color indexed="81"/>
            <rFont val="Tahoma"/>
            <family val="2"/>
          </rPr>
          <t>ivanildes.souza:</t>
        </r>
        <r>
          <rPr>
            <sz val="9"/>
            <color indexed="81"/>
            <rFont val="Tahoma"/>
            <family val="2"/>
          </rPr>
          <t xml:space="preserve">
069.1484.2023.0006589-73</t>
        </r>
      </text>
    </comment>
    <comment ref="AB286" authorId="1">
      <text>
        <r>
          <rPr>
            <b/>
            <sz val="9"/>
            <color indexed="81"/>
            <rFont val="Tahoma"/>
            <family val="2"/>
          </rPr>
          <t>ivanildes.souza:</t>
        </r>
        <r>
          <rPr>
            <sz val="9"/>
            <color indexed="81"/>
            <rFont val="Tahoma"/>
            <family val="2"/>
          </rPr>
          <t xml:space="preserve">
Resumo do Primeiro Termo Aditivo ao Termo de Fomento nº 99/2023
Processo: 069.1484.2023.0006589-73. Partes: SUDESB e FEDERAÇÃO DE BAIANA DE JIU
JITSU E MMA. Da Prorrogação: Fica alterada a vigência do Termo de Fomento n.º 099/2023
para mais 30 (trinta) dias. Do Aditamento: Fica alterado o período de execução do “MELHORES
DO ANO 2023” para o dia 23 de fevereiro de 2024, objeto do TERMO DE FOMENTO n.º 099/2023,
no Centro de Treinamento de Boxe e Artes Marciais, Salvador /BA. Data: 25/01/2024. Assinam:
Vicente José de Lima Neto, Diretor-Geral da SUDESB e por Evandro Alves Nascimento,
Representante Legal da FBJJMMA.</t>
        </r>
      </text>
    </comment>
    <comment ref="C287" authorId="1">
      <text>
        <r>
          <rPr>
            <b/>
            <sz val="9"/>
            <color indexed="81"/>
            <rFont val="Tahoma"/>
            <family val="2"/>
          </rPr>
          <t>ivanildes.souza:</t>
        </r>
        <r>
          <rPr>
            <sz val="9"/>
            <color indexed="81"/>
            <rFont val="Tahoma"/>
            <family val="2"/>
          </rPr>
          <t xml:space="preserve">
Processo: 069.1486.2023.0006220-78</t>
        </r>
      </text>
    </comment>
    <comment ref="H287"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1.500.0.100.500108.00.00.00.</t>
        </r>
      </text>
    </comment>
    <comment ref="Z287" authorId="5">
      <text>
        <r>
          <rPr>
            <b/>
            <sz val="9"/>
            <color indexed="81"/>
            <rFont val="Segoe UI"/>
            <family val="2"/>
          </rPr>
          <t>Ilma Lima de Jesus:</t>
        </r>
        <r>
          <rPr>
            <sz val="9"/>
            <color indexed="81"/>
            <rFont val="Segoe UI"/>
            <family val="2"/>
          </rPr>
          <t xml:space="preserve">
069.1484.2024.0000486-53</t>
        </r>
      </text>
    </comment>
    <comment ref="AB287" authorId="5">
      <text>
        <r>
          <rPr>
            <b/>
            <sz val="9"/>
            <color indexed="81"/>
            <rFont val="Segoe UI"/>
            <family val="2"/>
          </rPr>
          <t>Ilma Lima de Jesus:</t>
        </r>
        <r>
          <rPr>
            <sz val="9"/>
            <color indexed="81"/>
            <rFont val="Segoe UI"/>
            <family val="2"/>
          </rPr>
          <t xml:space="preserve">
Resumo do Termo de Apostilamento nº 11/2024 ao Termo de Fomento nº 99/2023
Processo: 069.1484.2024.0000486-53. Com fundamento no art. 57, da Lei nº 13.019/2014, 
de 31 de julho de 2014 (Marco Regulatório das Organizações da Sociedade Civil), resolve a 
SUDESB, apostilar o Plano de Trabalho alusivo ao Termo de Fomento nº 99/2023, firmado com 
a FEDERAÇÃO BAIANA DE JIU JITSU E MMA - FBJJMMA: F. FORMA DE EXECUÇÃO DAS 
AÇÕES E DE CUMPRIMENTO DAS METAS. - G. CRONOGRAMA DE ATIVIDADES, ETAPA II - 
Cerimônia de Premiação dos MELHORES DO ANO 2023, ocorrerá em 23/02/2024, no Auditório 
São Salvador no Bairro Nazaré- Salvador/ Bahia.
Salvador - BA, 20 de fevereiro de 2024.
Vicente José de Lima Neto
Diretor-Geral da SUDESB
</t>
        </r>
      </text>
    </comment>
    <comment ref="AB289" authorId="1">
      <text>
        <r>
          <rPr>
            <b/>
            <sz val="9"/>
            <color indexed="81"/>
            <rFont val="Tahoma"/>
            <family val="2"/>
          </rPr>
          <t>ivanildes.souza:</t>
        </r>
        <r>
          <rPr>
            <sz val="9"/>
            <color indexed="81"/>
            <rFont val="Tahoma"/>
            <family val="2"/>
          </rPr>
          <t xml:space="preserve">
Resumo do Termo de Apostilamento nº 01/2024 ao Termo de Fomento nº 100/2023
Processo: 069.1484.2024.0000067-30. Com fundamento no art. 57, da Lei nº 13.019/2014, de 31
de julho de 2014 (Marco Regulatório das Organizações da Sociedade Civil), resolve a SUDESB.
apostilar a alteração do Plano de Trabalho do Termo de Fomento nº 100/2023, celebrado com a
FEDERAÇÃO BAIANA DE SURF - FBS: G. CRONOGRAMA DE ATIVIDADES - 04 - Realização
do Itacaré Surf Festival, 24 e 25 de fevereiro de 2024; J. PERÍODO DE EXECUÇÃO, VIGÊNCIA
E PRESTAÇÃO DE CONTAS - Período de Execução: 24 e 25 de fevereiro de 2024.
Salvador - BA, 09 de janeiro de 2024.</t>
        </r>
      </text>
    </comment>
    <comment ref="C290" authorId="1">
      <text>
        <r>
          <rPr>
            <b/>
            <sz val="9"/>
            <color indexed="81"/>
            <rFont val="Tahoma"/>
            <family val="2"/>
          </rPr>
          <t>ivanildes.souza:</t>
        </r>
        <r>
          <rPr>
            <sz val="9"/>
            <color indexed="81"/>
            <rFont val="Tahoma"/>
            <family val="2"/>
          </rPr>
          <t xml:space="preserve">
Processo: 069.1486.2023.0006385-86</t>
        </r>
      </text>
    </comment>
    <comment ref="H290"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1.500.0.100.000000.00.00.00 e 1.749.0.246.000000.00.00.00. </t>
        </r>
      </text>
    </comment>
    <comment ref="C293" authorId="1">
      <text>
        <r>
          <rPr>
            <b/>
            <sz val="9"/>
            <color indexed="81"/>
            <rFont val="Tahoma"/>
            <family val="2"/>
          </rPr>
          <t>ivanildes.souza:</t>
        </r>
        <r>
          <rPr>
            <sz val="9"/>
            <color indexed="81"/>
            <rFont val="Tahoma"/>
            <family val="2"/>
          </rPr>
          <t xml:space="preserve">
Processo: 069.1486.2023.0006401-31 </t>
        </r>
      </text>
    </comment>
    <comment ref="H293"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812/ Programa 308/
PAOE 5793/ Região Planejamento 9900/ Natureza da Despesa 3.3.50.41.000/ Destinação:
2.706.0.366.600038.01.05.00.</t>
        </r>
      </text>
    </comment>
    <comment ref="C296" authorId="1">
      <text>
        <r>
          <rPr>
            <b/>
            <sz val="9"/>
            <color indexed="81"/>
            <rFont val="Tahoma"/>
            <family val="2"/>
          </rPr>
          <t>ivanildes.souza:</t>
        </r>
        <r>
          <rPr>
            <sz val="9"/>
            <color indexed="81"/>
            <rFont val="Tahoma"/>
            <family val="2"/>
          </rPr>
          <t xml:space="preserve">
Processo: 069.1486.2023.0006433-18</t>
        </r>
      </text>
    </comment>
    <comment ref="H296"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812/ Programa 308/ PAOE 5793/ Região Planejamento 9900/
Natureza da Despesa 3.3.50.41.000/ Destinação: 1.500.0.100.000000.00.00.00. </t>
        </r>
      </text>
    </comment>
    <comment ref="Z298" authorId="1">
      <text>
        <r>
          <rPr>
            <b/>
            <sz val="9"/>
            <color indexed="81"/>
            <rFont val="Tahoma"/>
            <family val="2"/>
          </rPr>
          <t>ivanildes.souza:</t>
        </r>
        <r>
          <rPr>
            <sz val="9"/>
            <color indexed="81"/>
            <rFont val="Tahoma"/>
            <family val="2"/>
          </rPr>
          <t xml:space="preserve">
069.1484.2023.0006622-29</t>
        </r>
      </text>
    </comment>
    <comment ref="AB298" authorId="1">
      <text>
        <r>
          <rPr>
            <b/>
            <sz val="9"/>
            <color indexed="81"/>
            <rFont val="Tahoma"/>
            <family val="2"/>
          </rPr>
          <t>ivanildes.souza:</t>
        </r>
        <r>
          <rPr>
            <sz val="9"/>
            <color indexed="81"/>
            <rFont val="Tahoma"/>
            <family val="2"/>
          </rPr>
          <t xml:space="preserve">
Resumo do Primeiro Termo Aditivo ao Termo de Fomento nº 103/2023
Processo: 069.1484.2023.0006622-29. Convenentes: SUDESB e a FEDERAÇÃO DE BOXE
OLÍMPICO E PROFISSIONAL DO ESTADO DA BAHIA - BOXEBAHIA. Da Supressão de Valor:
fica subtraído ao Plano de Trabalho do “ÚLTIMA DO ANO: A FORÇA DO BOXE FEMININO DE
2023”, o valor de R$ 20.675,00 (vinte mil e seiscentos e setenta e cinco reais). Do Valor Global:
Fica alterado o valor global da parceria para R$ 70.000,00 (setenta mil reais). Data: 08/01/2024.
Assinam: Diogo Rios Amaral, Diretor-Geral da SUDESB em exercício e Afonso Carlos Abreu
Nunes, Representante Legal da BOXEBAHIA.</t>
        </r>
      </text>
    </comment>
    <comment ref="C299" authorId="1">
      <text>
        <r>
          <rPr>
            <b/>
            <sz val="9"/>
            <color indexed="81"/>
            <rFont val="Tahoma"/>
            <family val="2"/>
          </rPr>
          <t>ivanildes.souza:</t>
        </r>
        <r>
          <rPr>
            <sz val="9"/>
            <color indexed="81"/>
            <rFont val="Tahoma"/>
            <family val="2"/>
          </rPr>
          <t xml:space="preserve">
Processo: 069.1465.2023.0006477-12</t>
        </r>
      </text>
    </comment>
    <comment ref="H299" authorId="1">
      <text>
        <r>
          <rPr>
            <b/>
            <sz val="9"/>
            <color indexed="81"/>
            <rFont val="Tahoma"/>
            <family val="2"/>
          </rPr>
          <t>ivanildes.souza:</t>
        </r>
        <r>
          <rPr>
            <sz val="9"/>
            <color indexed="81"/>
            <rFont val="Tahoma"/>
            <family val="2"/>
          </rPr>
          <t xml:space="preserve">
Dotação Orçamentária: Unidade Orçamentária 34.101 e
21.301/ Unidade Gestora 0001/ Função 14 e 27/ Subfunção 422 e 811/ Programa 311 e 303/
PAOE 5558 e 5779/ Região Planejamento 7800 e 9900/ Natureza da Despesa 3.3.50.41.000/
Destinação: 1.500.0.100.000000.00.00.00 e 1.749.0.246.000000.00.00.00.</t>
        </r>
      </text>
    </comment>
    <comment ref="Z301" authorId="1">
      <text>
        <r>
          <rPr>
            <b/>
            <sz val="9"/>
            <color indexed="81"/>
            <rFont val="Tahoma"/>
            <family val="2"/>
          </rPr>
          <t>ivanildes.souza:</t>
        </r>
        <r>
          <rPr>
            <sz val="9"/>
            <color indexed="81"/>
            <rFont val="Tahoma"/>
            <family val="2"/>
          </rPr>
          <t xml:space="preserve">
069.1486.2023.0006415-36
PORTARIA N° 15/24</t>
        </r>
      </text>
    </comment>
    <comment ref="C302" authorId="1">
      <text>
        <r>
          <rPr>
            <b/>
            <sz val="9"/>
            <color indexed="81"/>
            <rFont val="Tahoma"/>
            <family val="2"/>
          </rPr>
          <t>ivanildes.souza:</t>
        </r>
        <r>
          <rPr>
            <sz val="9"/>
            <color indexed="81"/>
            <rFont val="Tahoma"/>
            <family val="2"/>
          </rPr>
          <t xml:space="preserve">
Processo: 069.1486.2023.0006415-36</t>
        </r>
      </text>
    </comment>
    <comment ref="H302"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812/ Programa 308/
PAOE 5793/ Região Planejamento 9900/ Natureza da Despesa 3.3.50.41.000/ Destinação:
1.500.0.100.500063.00.00.00.</t>
        </r>
      </text>
    </comment>
    <comment ref="H303"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812/ Programa
308/ PAOE 5793/ Região Planejamento 9900/ Natureza da Despesa 3.3.50.41.000/ Destinação:
1.500.0.100.000000.00.00.00</t>
        </r>
      </text>
    </comment>
    <comment ref="C305" authorId="1">
      <text>
        <r>
          <rPr>
            <b/>
            <sz val="9"/>
            <color indexed="81"/>
            <rFont val="Tahoma"/>
            <family val="2"/>
          </rPr>
          <t>ivanildes.souza:</t>
        </r>
        <r>
          <rPr>
            <sz val="9"/>
            <color indexed="81"/>
            <rFont val="Tahoma"/>
            <family val="2"/>
          </rPr>
          <t xml:space="preserve">
Processo: 069.1486.2023.0006461-71</t>
        </r>
      </text>
    </comment>
    <comment ref="H305"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812/ Programa
308/ PAOE 5793/ Região Planejamento 9900/ Natureza da Despesa 3.3.50.41.000/ Destinação:
1.500.0.100.000000.00.00.00. </t>
        </r>
      </text>
    </comment>
    <comment ref="D307" authorId="1">
      <text>
        <r>
          <rPr>
            <b/>
            <sz val="9"/>
            <color indexed="81"/>
            <rFont val="Tahoma"/>
            <family val="2"/>
          </rPr>
          <t>ivanildes.souza:</t>
        </r>
        <r>
          <rPr>
            <sz val="9"/>
            <color indexed="81"/>
            <rFont val="Tahoma"/>
            <family val="2"/>
          </rPr>
          <t xml:space="preserve">
ERRATA
No Resumo das matérias publicadas no DOE edição do dia 16/12/2023, Termo de Fomento nº
106/2023, Caderno Executivo página nº 74, do Processo: 069.1486.2023.0005246-53 celebrado
com a FEDERAÇÃO BAHIANA DE TÊNIS - FBT. Objeto: apoio para realização do Projeto “ITF
BT 200”, devendo seguir o texto abaixo:
Onde se lê: ... Valor Global: R$ 248.700,00 (duzentos e quarenta e oito mil e setecentos reais) ...
Leia-se: ... Valor Global: R$ 280.200,00 (duzentos e oitenta mil e duzentos reais) ...
Em, 01 de fevereiro de 2024
Vicente José de Lima Neto
Diretor Geral
</t>
        </r>
      </text>
    </comment>
    <comment ref="Z307" authorId="1">
      <text>
        <r>
          <rPr>
            <b/>
            <sz val="9"/>
            <color indexed="81"/>
            <rFont val="Tahoma"/>
            <family val="2"/>
          </rPr>
          <t>ivanildes.souza:</t>
        </r>
        <r>
          <rPr>
            <sz val="9"/>
            <color indexed="81"/>
            <rFont val="Tahoma"/>
            <family val="2"/>
          </rPr>
          <t xml:space="preserve">
069.1486.2023.0005246-53
PORTARIA N° 15/24</t>
        </r>
      </text>
    </comment>
    <comment ref="C308" authorId="1">
      <text>
        <r>
          <rPr>
            <b/>
            <sz val="9"/>
            <color indexed="81"/>
            <rFont val="Tahoma"/>
            <family val="2"/>
          </rPr>
          <t>ivanildes.souza:</t>
        </r>
        <r>
          <rPr>
            <sz val="9"/>
            <color indexed="81"/>
            <rFont val="Tahoma"/>
            <family val="2"/>
          </rPr>
          <t xml:space="preserve">
Processo: 069.1486.2023.0005246-53</t>
        </r>
      </text>
    </comment>
    <comment ref="H308" authorId="1">
      <text>
        <r>
          <rPr>
            <b/>
            <sz val="9"/>
            <color indexed="81"/>
            <rFont val="Tahoma"/>
            <family val="2"/>
          </rPr>
          <t>ivanildes.souza:</t>
        </r>
        <r>
          <rPr>
            <sz val="9"/>
            <color indexed="81"/>
            <rFont val="Tahoma"/>
            <family val="2"/>
          </rPr>
          <t xml:space="preserve">
 Dotação Orçamentária:
Unidade Orçamentária 21.301/ Unidade Gestora 0001/ Função 27/ Subfunção 811/ Programa
303/ PAOE 5779/ Região Planejamento 9900/ Natureza da Despesa 3.3.50.41.000/ Destinação:
2.706.0.366.600038.01.05.00 - Transferência Especial da União - Emenda Impositiva - EC Fed
105/19 art 166A, inc I -Adm. Direta e 1.500.0.100.000000.00.00.00 - Recursos Ordinários não
Vinculados do Tesouro. </t>
        </r>
      </text>
    </comment>
  </commentList>
</comments>
</file>

<file path=xl/comments4.xml><?xml version="1.0" encoding="utf-8"?>
<comments xmlns="http://schemas.openxmlformats.org/spreadsheetml/2006/main">
  <authors>
    <author>ivanildes.souza</author>
    <author>ilka.jesus</author>
    <author>CBJ</author>
    <author>Ivanildes Machado Vilas Boas Souza</author>
    <author>ilma.jesus</author>
  </authors>
  <commentList>
    <comment ref="A1" authorId="0">
      <text>
        <r>
          <rPr>
            <b/>
            <sz val="9"/>
            <color indexed="81"/>
            <rFont val="Tahoma"/>
            <family val="2"/>
          </rPr>
          <t>ivanildes.souza:</t>
        </r>
        <r>
          <rPr>
            <sz val="9"/>
            <color indexed="81"/>
            <rFont val="Tahoma"/>
            <family val="2"/>
          </rPr>
          <t xml:space="preserve">
</t>
        </r>
      </text>
    </comment>
    <comment ref="O3" authorId="1">
      <text>
        <r>
          <rPr>
            <b/>
            <sz val="9"/>
            <color indexed="81"/>
            <rFont val="Tahoma"/>
            <family val="2"/>
          </rPr>
          <t>ilka.jesus:</t>
        </r>
        <r>
          <rPr>
            <sz val="9"/>
            <color indexed="81"/>
            <rFont val="Tahoma"/>
            <family val="2"/>
          </rPr>
          <t xml:space="preserve">
</t>
        </r>
      </text>
    </comment>
    <comment ref="P3" authorId="1">
      <text>
        <r>
          <rPr>
            <b/>
            <sz val="9"/>
            <color indexed="81"/>
            <rFont val="Tahoma"/>
            <family val="2"/>
          </rPr>
          <t>ilka.jesus:</t>
        </r>
        <r>
          <rPr>
            <sz val="9"/>
            <color indexed="81"/>
            <rFont val="Tahoma"/>
            <family val="2"/>
          </rPr>
          <t xml:space="preserve">
Registrar a situação:
CUMPRIDO
CUMPRIDO PARCIALMENTE
NÃO CUMPRIDO
SUSPENSO EM VIRTUDE DA PANDEMIA.</t>
        </r>
      </text>
    </comment>
    <comment ref="Q3" authorId="1">
      <text>
        <r>
          <rPr>
            <b/>
            <sz val="9"/>
            <color indexed="81"/>
            <rFont val="Tahoma"/>
            <family val="2"/>
          </rPr>
          <t>ilka.jesus:</t>
        </r>
        <r>
          <rPr>
            <sz val="9"/>
            <color indexed="81"/>
            <rFont val="Tahoma"/>
            <family val="2"/>
          </rPr>
          <t xml:space="preserve">
registrar data de emissão dos relatórios e tipo s parcial/ final</t>
        </r>
      </text>
    </comment>
    <comment ref="R3" authorId="1">
      <text>
        <r>
          <rPr>
            <b/>
            <sz val="9"/>
            <color indexed="81"/>
            <rFont val="Tahoma"/>
            <family val="2"/>
          </rPr>
          <t>ilka.jesus:</t>
        </r>
        <r>
          <rPr>
            <sz val="9"/>
            <color indexed="81"/>
            <rFont val="Tahoma"/>
            <family val="2"/>
          </rPr>
          <t xml:space="preserve">
registrar data de envio e devolução do relatório homologado.
</t>
        </r>
      </text>
    </comment>
    <comment ref="S3" authorId="1">
      <text>
        <r>
          <rPr>
            <b/>
            <sz val="9"/>
            <color indexed="81"/>
            <rFont val="Tahoma"/>
            <family val="2"/>
          </rPr>
          <t>ilka.jesus:</t>
        </r>
        <r>
          <rPr>
            <sz val="9"/>
            <color indexed="81"/>
            <rFont val="Tahoma"/>
            <family val="2"/>
          </rPr>
          <t xml:space="preserve">
Emitir parecer  parcial/ final referente a prestação de contas</t>
        </r>
      </text>
    </comment>
    <comment ref="G4" authorId="0">
      <text>
        <r>
          <rPr>
            <b/>
            <sz val="9"/>
            <color indexed="81"/>
            <rFont val="Tahoma"/>
            <family val="2"/>
          </rPr>
          <t xml:space="preserve">ivanildes.souza:
</t>
        </r>
        <r>
          <rPr>
            <sz val="9"/>
            <color indexed="81"/>
            <rFont val="Tahoma"/>
            <family val="2"/>
          </rPr>
          <t xml:space="preserve">
</t>
        </r>
        <r>
          <rPr>
            <b/>
            <sz val="9"/>
            <color indexed="81"/>
            <rFont val="Tahoma"/>
            <family val="2"/>
          </rPr>
          <t xml:space="preserve">PRIMEIRA no valor de R$58.740,57 </t>
        </r>
        <r>
          <rPr>
            <sz val="9"/>
            <color indexed="81"/>
            <rFont val="Tahoma"/>
            <family val="2"/>
          </rPr>
          <t xml:space="preserve">(cinquenta e oito mil setecentos e quarenta reais e cinquenta e sete centavos), referente aos meses 1 a 3 de execução, após a publicação deste Termo no Diário Oficial do Estado;
</t>
        </r>
        <r>
          <rPr>
            <b/>
            <sz val="9"/>
            <color indexed="81"/>
            <rFont val="Tahoma"/>
            <family val="2"/>
          </rPr>
          <t xml:space="preserve">SEGUNDA no valor de R$288.925,35 </t>
        </r>
        <r>
          <rPr>
            <sz val="9"/>
            <color indexed="81"/>
            <rFont val="Tahoma"/>
            <family val="2"/>
          </rPr>
          <t xml:space="preserve">(duzentos e oitenta e oito mil novecentos e vinte e cinco reais e trinta e cinco centavos) referente aos meses 4 a 18 de execução, após a apresentação dos relatórios técnicos e fotográficos equivalentes aos 3 (três) primeiros meses de atividade, avaliados pela Coordenação Técnica Responsável, com o parecer que ateste a execução do projeto. A entrega dos relatórios de atividades equivalentes aos meses 4 a 18 de execução, deverá ser efetuada antes do término da vigência deste Termo.
 </t>
        </r>
      </text>
    </comment>
    <comment ref="C6" authorId="0">
      <text>
        <r>
          <rPr>
            <b/>
            <sz val="9"/>
            <color indexed="81"/>
            <rFont val="Tahoma"/>
            <family val="2"/>
          </rPr>
          <t>ivanildes.souza:</t>
        </r>
        <r>
          <rPr>
            <sz val="9"/>
            <color indexed="81"/>
            <rFont val="Tahoma"/>
            <family val="2"/>
          </rPr>
          <t xml:space="preserve">
Processo: 069.3539.2022.0004709-13</t>
        </r>
      </text>
    </comment>
    <comment ref="H6" authorId="0">
      <text>
        <r>
          <rPr>
            <b/>
            <sz val="9"/>
            <color indexed="81"/>
            <rFont val="Tahoma"/>
            <family val="2"/>
          </rPr>
          <t>ivanildes.souza:</t>
        </r>
        <r>
          <rPr>
            <sz val="9"/>
            <color indexed="81"/>
            <rFont val="Tahoma"/>
            <family val="2"/>
          </rPr>
          <t xml:space="preserve">
Dotação Orçamentária: 
Unidade Orçamentária 21.301
Unidade Gestora 0001
Função 27
Sub Função 812
Programa 308
PAOE 4997
Região Planejamento 7800
Natureza da Despesa 3.3.50.41
Destinação do Recurso 1.700.0.231.101798.01.01.00 e 1.500.0.100.000000.00.00.00.</t>
        </r>
      </text>
    </comment>
    <comment ref="G15" authorId="0">
      <text>
        <r>
          <rPr>
            <b/>
            <sz val="9"/>
            <color indexed="81"/>
            <rFont val="Tahoma"/>
            <family val="2"/>
          </rPr>
          <t>ivanildes.souza:</t>
        </r>
        <r>
          <rPr>
            <sz val="9"/>
            <color indexed="81"/>
            <rFont val="Tahoma"/>
            <family val="2"/>
          </rPr>
          <t xml:space="preserve">
</t>
        </r>
        <r>
          <rPr>
            <b/>
            <sz val="9"/>
            <color indexed="81"/>
            <rFont val="Tahoma"/>
            <family val="2"/>
          </rPr>
          <t xml:space="preserve">PRIMEIRA </t>
        </r>
        <r>
          <rPr>
            <sz val="9"/>
            <color indexed="81"/>
            <rFont val="Tahoma"/>
            <family val="2"/>
          </rPr>
          <t xml:space="preserve">no valor de R$63.278,71 (sessenta e três mil duzentos e setenta e oito reais e setenta e um centavos), referente aos meses 1 a 3 de execução, após a publicação deste Termo no Diário Oficial do Estado;
</t>
        </r>
        <r>
          <rPr>
            <b/>
            <sz val="9"/>
            <color indexed="81"/>
            <rFont val="Tahoma"/>
            <family val="2"/>
          </rPr>
          <t>SEGUNDA</t>
        </r>
        <r>
          <rPr>
            <sz val="9"/>
            <color indexed="81"/>
            <rFont val="Tahoma"/>
            <family val="2"/>
          </rPr>
          <t xml:space="preserve"> no valor de R$334.910,45 (trezentos e trinta e quatro mil novecentos e dez reais e quarenta e cinco centavos) referente aos meses 4 a 19 de execução, após a apresentação dos relatórios técnicos e fotográficos equivalentes aos 3 (três) primeiros meses de atividade, avaliados pela Coordenação Técnica Responsável, com o parecer que ateste a execução do programa. A entrega dos relatórios de atividades equivalentes aos meses 4 a 19 de execução, deverá ser efetuada antes do término da vigência deste Termo.</t>
        </r>
      </text>
    </comment>
    <comment ref="C16" authorId="0">
      <text>
        <r>
          <rPr>
            <b/>
            <sz val="9"/>
            <color indexed="81"/>
            <rFont val="Tahoma"/>
            <family val="2"/>
          </rPr>
          <t>ivanildes.souza:</t>
        </r>
        <r>
          <rPr>
            <sz val="9"/>
            <color indexed="81"/>
            <rFont val="Tahoma"/>
            <family val="2"/>
          </rPr>
          <t xml:space="preserve">
Processo: 069.3539.2022.0005073-37</t>
        </r>
      </text>
    </comment>
    <comment ref="H16" authorId="0">
      <text>
        <r>
          <rPr>
            <b/>
            <sz val="9"/>
            <color indexed="81"/>
            <rFont val="Tahoma"/>
            <family val="2"/>
          </rPr>
          <t>ivanildes.souza:</t>
        </r>
        <r>
          <rPr>
            <sz val="9"/>
            <color indexed="81"/>
            <rFont val="Tahoma"/>
            <family val="2"/>
          </rPr>
          <t xml:space="preserve">
Dotação Orçamentária:
Unidade Orçamentária 21.301
Unidade Gestora 0001
Função 27
Sub Função 812
Programa 308
PAOE 4997
 Região Planejamento 7800
Natureza da Despesa 3.3.50.43
Destinação do Recurso 1.500.0.100.000000.00.00.00. e 0.700.0.231.101620.01.01.00.</t>
        </r>
      </text>
    </comment>
    <comment ref="G18" authorId="0">
      <text>
        <r>
          <rPr>
            <b/>
            <sz val="9"/>
            <color indexed="81"/>
            <rFont val="Tahoma"/>
            <family val="2"/>
          </rPr>
          <t>ivanildes.souza:</t>
        </r>
        <r>
          <rPr>
            <sz val="9"/>
            <color indexed="81"/>
            <rFont val="Tahoma"/>
            <family val="2"/>
          </rPr>
          <t xml:space="preserve">
</t>
        </r>
        <r>
          <rPr>
            <b/>
            <sz val="9"/>
            <color indexed="81"/>
            <rFont val="Tahoma"/>
            <family val="2"/>
          </rPr>
          <t>PRIMEIRA</t>
        </r>
        <r>
          <rPr>
            <sz val="9"/>
            <color indexed="81"/>
            <rFont val="Tahoma"/>
            <family val="2"/>
          </rPr>
          <t xml:space="preserve"> no valor de R$126.094,38 (cento e vinte e seis mil e noventa e quatro reais e trinta e oito centavos), referente aos meses 1 a 3 de execução, após a publicação deste Termo no Diário Oficial do Estado;
</t>
        </r>
        <r>
          <rPr>
            <b/>
            <sz val="9"/>
            <color indexed="81"/>
            <rFont val="Tahoma"/>
            <family val="2"/>
          </rPr>
          <t xml:space="preserve">SEGUNDA </t>
        </r>
        <r>
          <rPr>
            <sz val="9"/>
            <color indexed="81"/>
            <rFont val="Tahoma"/>
            <family val="2"/>
          </rPr>
          <t>no valor de R$552.887,37 (quinhentos e cinquenta e dois mil oitocentos e oitenta e sete reais e trinta e sete centavos) referente aos meses 4 a 19 de execução, após a apresentação dos relatórios técnicos e fotográficos equivalentes aos 3 (três) primeiros meses de atividade, avaliados pela Coordenação Técnica Responsável, com o parecer que ateste a execução do Programa. A entrega dos relatórios de atividades equivalentes aos meses 4 a 19 deverá ser efetuada antes do término da vigência deste Termo.</t>
        </r>
      </text>
    </comment>
    <comment ref="C19" authorId="0">
      <text>
        <r>
          <rPr>
            <b/>
            <sz val="9"/>
            <color indexed="81"/>
            <rFont val="Tahoma"/>
            <family val="2"/>
          </rPr>
          <t>ivanildes.souza:</t>
        </r>
        <r>
          <rPr>
            <sz val="9"/>
            <color indexed="81"/>
            <rFont val="Tahoma"/>
            <family val="2"/>
          </rPr>
          <t xml:space="preserve">
Processo: 069.3539.2022.0005197-77</t>
        </r>
      </text>
    </comment>
    <comment ref="H19" authorId="0">
      <text>
        <r>
          <rPr>
            <b/>
            <sz val="9"/>
            <color indexed="81"/>
            <rFont val="Tahoma"/>
            <family val="2"/>
          </rPr>
          <t>ivanildes.souza:</t>
        </r>
        <r>
          <rPr>
            <sz val="9"/>
            <color indexed="81"/>
            <rFont val="Tahoma"/>
            <family val="2"/>
          </rPr>
          <t xml:space="preserve">
Dotação Orçamentária:
Unidade Orçamentária 21.301
Unidade Gestora 0001 Função 27
Sub Função 812
Programa 308
PAOE 4997
Região Planejamento 7800
Natureza da Despesa 3.3.50.43 Destinaçãodo Recurso 1.500.0.100.000000.00.00.00 e 1.700.0.231.101622.01.01.00.</t>
        </r>
      </text>
    </comment>
    <comment ref="G21" authorId="0">
      <text>
        <r>
          <rPr>
            <b/>
            <sz val="9"/>
            <color indexed="81"/>
            <rFont val="Tahoma"/>
            <family val="2"/>
          </rPr>
          <t xml:space="preserve">ivanildes.souza:
</t>
        </r>
        <r>
          <rPr>
            <sz val="9"/>
            <color indexed="81"/>
            <rFont val="Tahoma"/>
            <family val="2"/>
          </rPr>
          <t xml:space="preserve">
PRIMEIRA no valor de R$ 125.884,86 (cento e vinte e cinco mil, oitocentos e oitenta e quatro reais e oitenta e seis centavos), no mês 1 de execução, após a publicação deste Termo no Diário Oficial do Estado;
SEGUNDA no valor de R$ 123.574,86 (cento e vinte e três mil, quinhentos e setenta e quatro reais e oitenta e seis centavos), no mês 2 de execução, 30 (trinta) dias após o recebimento da primeira parcela. 
 </t>
        </r>
      </text>
    </comment>
    <comment ref="Z21" authorId="0">
      <text>
        <r>
          <rPr>
            <b/>
            <sz val="9"/>
            <color indexed="81"/>
            <rFont val="Tahoma"/>
            <family val="2"/>
          </rPr>
          <t>ivanildes.souza:</t>
        </r>
        <r>
          <rPr>
            <sz val="9"/>
            <color indexed="81"/>
            <rFont val="Tahoma"/>
            <family val="2"/>
          </rPr>
          <t xml:space="preserve">
Processo: 069.1484.2023.0003635-82</t>
        </r>
      </text>
    </comment>
    <comment ref="AB21" authorId="0">
      <text>
        <r>
          <rPr>
            <b/>
            <sz val="9"/>
            <color indexed="81"/>
            <rFont val="Tahoma"/>
            <family val="2"/>
          </rPr>
          <t>ivanildes.souza:</t>
        </r>
        <r>
          <rPr>
            <sz val="9"/>
            <color indexed="81"/>
            <rFont val="Tahoma"/>
            <family val="2"/>
          </rPr>
          <t xml:space="preserve">
Resumo do Termo de Apostilamento nº 43/2023 ao Termo de Colaboração nº 04/2023
Processo: 069.1484.2023.0003635-82. Com fundamento no art. 57, da Lei nº 13.019/2014,
de 31 de julho de 2014 (Marco Regulatório das Organizações da Sociedade Civil), resolve
a SUDESB, apostilar a alteração na Diretriz do Projeto alusivo ao Termo de Colaboração nº
04/2023, celebrado com a CIDE-CAPACITAÇÃO, INSERÇÃO E DESENVOLVIMENTO: 5.
COMPOSIÇÃO DE RECURSOS HUMANOS PARA O PROJETO 13ª COPA 2 DE JULHO DE
FUTEBOL SUB-15, “Dos itens 5.1 ao 5.6”, considerar a qualificação exigida: Formação nível
fundamental.
Salvador - BA, 28 de julho de 2023.
VICENTE JOSÉ DE LIMA NETO
Diretor-Geral
</t>
        </r>
      </text>
    </comment>
    <comment ref="C22" authorId="0">
      <text>
        <r>
          <rPr>
            <b/>
            <sz val="9"/>
            <color indexed="81"/>
            <rFont val="Tahoma"/>
            <family val="2"/>
          </rPr>
          <t>ivanildes.souza:</t>
        </r>
        <r>
          <rPr>
            <sz val="9"/>
            <color indexed="81"/>
            <rFont val="Tahoma"/>
            <family val="2"/>
          </rPr>
          <t xml:space="preserve">
069.3539.2022.0004795-38</t>
        </r>
      </text>
    </comment>
    <comment ref="H22" authorId="0">
      <text>
        <r>
          <rPr>
            <b/>
            <sz val="9"/>
            <color indexed="81"/>
            <rFont val="Tahoma"/>
            <family val="2"/>
          </rPr>
          <t>ivanildes.souza:</t>
        </r>
        <r>
          <rPr>
            <sz val="9"/>
            <color indexed="81"/>
            <rFont val="Tahoma"/>
            <family val="2"/>
          </rPr>
          <t xml:space="preserve">
Dotação Orçamentária: 
Unidade Orçamentária 21.301
Unidade Gestora 0001
Função 27
Sub Função 811
Programa 303
PAOE 5779
Região Planejamento 9900
Natureza da Despesa 3.3.50.41.000
Destinação do Recurso 1.700.0.231.101728.01.01.00 e 1.500.0.100.000000.00.00.00. </t>
        </r>
      </text>
    </comment>
    <comment ref="Z22" authorId="0">
      <text>
        <r>
          <rPr>
            <b/>
            <sz val="9"/>
            <color indexed="81"/>
            <rFont val="Tahoma"/>
            <family val="2"/>
          </rPr>
          <t>ivanildes.souza:</t>
        </r>
        <r>
          <rPr>
            <sz val="9"/>
            <color indexed="81"/>
            <rFont val="Tahoma"/>
            <family val="2"/>
          </rPr>
          <t xml:space="preserve">
069.1484.2023.0004493-80
PORTARIA N° 62/23</t>
        </r>
      </text>
    </comment>
    <comment ref="G24" authorId="0">
      <text>
        <r>
          <rPr>
            <b/>
            <sz val="9"/>
            <color indexed="81"/>
            <rFont val="Tahoma"/>
            <family val="2"/>
          </rPr>
          <t>ivanildes.souza:</t>
        </r>
        <r>
          <rPr>
            <sz val="9"/>
            <color indexed="81"/>
            <rFont val="Tahoma"/>
            <family val="2"/>
          </rPr>
          <t xml:space="preserve">
A primeira no valor de R$5.900.000,00-  após a publicação do Termo de Fomento no Diário Oficial do Estado
A segunda no valor de R$2.446.111,66  60 dias após o
repasse da primeira, visando à execução do projeto no período de 27 de julho de 2023 a 31 de março 2024. 
</t>
        </r>
      </text>
    </comment>
    <comment ref="Z24" authorId="2">
      <text>
        <r>
          <rPr>
            <b/>
            <sz val="9"/>
            <color indexed="81"/>
            <rFont val="Tahoma"/>
            <family val="2"/>
          </rPr>
          <t>CBJ:</t>
        </r>
        <r>
          <rPr>
            <sz val="9"/>
            <color indexed="81"/>
            <rFont val="Tahoma"/>
            <family val="2"/>
          </rPr>
          <t xml:space="preserve">
069.1480.2023.0004408-12</t>
        </r>
      </text>
    </comment>
    <comment ref="AB24" authorId="0">
      <text>
        <r>
          <rPr>
            <b/>
            <sz val="9"/>
            <color indexed="81"/>
            <rFont val="Tahoma"/>
            <family val="2"/>
          </rPr>
          <t>ivanildes.souza:</t>
        </r>
        <r>
          <rPr>
            <sz val="9"/>
            <color indexed="81"/>
            <rFont val="Tahoma"/>
            <family val="2"/>
          </rPr>
          <t xml:space="preserve">
Resumo do Primeiro Termo Aditivo ao Termo de Colaboração nº 05/2023
Processo: 069.1480.2023.0004408-12. Partes: SUDESB e FEDERAÇÃO BAIANA DE
ESPORTE ESCOLAR - FBEE. Das Alterações no Plano de Trabalho: Fica alterado o
cronograma de desembolso e alteração dos valores: item I - EQUIPE DE TRABALHO e item
J - PREVISÃO DE RECEITAS E DE DESPESAS, conforme documento SEI nº 00075935319.
Do Aditamento: Fica acrescido o valor de R$ 1.248.774,74 (um milhão, duzentos e quarenta
e oito mil, setecentos e setenta e quatro reais e setenta e quatro centavos), passando o valor
global do projeto para R$8.346.111,66 (oito milhões, trezentos e quarenta e seis mil, cento e
onze reais e sessenta e seis centavos). Data: 02/10/2023. Assinam: Vicente José de Lima Neto,
Diretor-Geral da SUDESB e Adriano Souza França, Representante Legal da FBEE.</t>
        </r>
      </text>
    </comment>
    <comment ref="C25" authorId="0">
      <text>
        <r>
          <rPr>
            <b/>
            <sz val="9"/>
            <color indexed="81"/>
            <rFont val="Tahoma"/>
            <family val="2"/>
          </rPr>
          <t>ivanildes.souza:</t>
        </r>
        <r>
          <rPr>
            <sz val="9"/>
            <color indexed="81"/>
            <rFont val="Tahoma"/>
            <family val="2"/>
          </rPr>
          <t xml:space="preserve">
Processo: 069.1480.2023.0002883-28</t>
        </r>
      </text>
    </comment>
    <comment ref="H25" authorId="0">
      <text>
        <r>
          <rPr>
            <b/>
            <sz val="9"/>
            <color indexed="81"/>
            <rFont val="Tahoma"/>
            <family val="2"/>
          </rPr>
          <t>ivanildes.souza:</t>
        </r>
        <r>
          <rPr>
            <sz val="9"/>
            <color indexed="81"/>
            <rFont val="Tahoma"/>
            <family val="2"/>
          </rPr>
          <t xml:space="preserve">
Dotação Orçamentária (SEC e SUDESB): Unidade Orçamentária 11.101 e 21.301 Unidade Gestora 0094 e 0001
Função 12 e 27
Sub Função 368 e 812
Programa 306
PAOE 6598 e 5031
Região Planejamento 9900
Natureza da Despesa 3.3.50.41.000
Destinação do Recurso
1.540.0.107.000000.00.00.00 e 1.749.0.246.000000.00.00.00. </t>
        </r>
      </text>
    </comment>
    <comment ref="K26" authorId="2">
      <text>
        <r>
          <rPr>
            <b/>
            <sz val="9"/>
            <color indexed="81"/>
            <rFont val="Tahoma"/>
            <family val="2"/>
          </rPr>
          <t>CBJ:</t>
        </r>
        <r>
          <rPr>
            <sz val="9"/>
            <color indexed="81"/>
            <rFont val="Tahoma"/>
            <family val="2"/>
          </rPr>
          <t xml:space="preserve">
aditivo</t>
        </r>
      </text>
    </comment>
    <comment ref="G27" authorId="0">
      <text>
        <r>
          <rPr>
            <b/>
            <sz val="9"/>
            <color indexed="81"/>
            <rFont val="Tahoma"/>
            <family val="2"/>
          </rPr>
          <t xml:space="preserve">ivanildes.souza:
</t>
        </r>
        <r>
          <rPr>
            <sz val="9"/>
            <color indexed="81"/>
            <rFont val="Tahoma"/>
            <family val="2"/>
          </rPr>
          <t xml:space="preserve">
</t>
        </r>
        <r>
          <rPr>
            <b/>
            <sz val="9"/>
            <color indexed="81"/>
            <rFont val="Tahoma"/>
            <family val="2"/>
          </rPr>
          <t>PRIMEIRA</t>
        </r>
        <r>
          <rPr>
            <sz val="9"/>
            <color indexed="81"/>
            <rFont val="Tahoma"/>
            <family val="2"/>
          </rPr>
          <t xml:space="preserve"> no valor de R$ 765.646,35 (setecentos e sessenta e cinco mil, seiscentos e quarenta e seis reais e trinta e cinco centavos), referente aos meses 1 a 3 de execução, após a publicação deste Termo no Diário Oficial do Estado;
 1º termo aditivo de R$ 707.920,50 ( setecentos e sete mil e novecentos e vinte reais e cinquenta centavos) a ser pago no terceiro mês de execução do projeto.
</t>
        </r>
        <r>
          <rPr>
            <b/>
            <sz val="9"/>
            <color indexed="81"/>
            <rFont val="Tahoma"/>
            <family val="2"/>
          </rPr>
          <t>SEGUNDA</t>
        </r>
        <r>
          <rPr>
            <sz val="9"/>
            <color indexed="81"/>
            <rFont val="Tahoma"/>
            <family val="2"/>
          </rPr>
          <t xml:space="preserve"> no valor de R$ 531.365,10 (quinhentos e trinta e um mil, trezentos e sessenta e cinco reais e dez centavos) referente aos meses 4 a 6 de execução, após a apresentação dos relatórios técnicos e fotográficos equivalentes aos 03 (três) primeiros meses de atividade, avaliados pela Coordenação Técnica Responsável, com o parecer que ateste a execução do projeto;
</t>
        </r>
        <r>
          <rPr>
            <b/>
            <sz val="9"/>
            <color indexed="81"/>
            <rFont val="Tahoma"/>
            <family val="2"/>
          </rPr>
          <t xml:space="preserve">TERCEIRA </t>
        </r>
        <r>
          <rPr>
            <sz val="9"/>
            <color indexed="81"/>
            <rFont val="Tahoma"/>
            <family val="2"/>
          </rPr>
          <t xml:space="preserve">no valor de R$ 531.365,10 (quinhentos e trinta e um mil, trezentos e sessenta e cinco reais e dez centavos), referente aos meses 7 a 9 de execução, após a aprovação da prestação de contas da primeira parcela e entrega dos relatórios técnicos e fotográficos dos meses de execução da segunda parcela, avaliados pela Coordenação Técnica Responsável, com o parecer que ateste a execução do projeto;
</t>
        </r>
        <r>
          <rPr>
            <b/>
            <sz val="9"/>
            <color indexed="81"/>
            <rFont val="Tahoma"/>
            <family val="2"/>
          </rPr>
          <t>QUARTA n</t>
        </r>
        <r>
          <rPr>
            <sz val="9"/>
            <color indexed="81"/>
            <rFont val="Tahoma"/>
            <family val="2"/>
          </rPr>
          <t>o valor de R$ 531.365,10 (quinhentos e trinta e um mil, trezentos e sessenta e cinco reais e dez centavos), referente aos meses 10 a 12 de execução, após a aprovação da prestação de contas da segunda parcela e entrega dos relatórios técnicos e fotográficos dos meses de execução da terceira parcela, avaliados pela Coordenação Técnica Responsável, com o parecer que ateste a execução do projeto. A entrega dos relatórios de atividades equivalentes aos meses 10 a 12 de execução deverá ser efetuada antes do término da vigência deste Termo.</t>
        </r>
      </text>
    </comment>
    <comment ref="AB27" authorId="0">
      <text>
        <r>
          <rPr>
            <b/>
            <sz val="9"/>
            <color indexed="81"/>
            <rFont val="Tahoma"/>
            <family val="2"/>
          </rPr>
          <t>ivanildes.souza:</t>
        </r>
        <r>
          <rPr>
            <sz val="9"/>
            <color indexed="81"/>
            <rFont val="Tahoma"/>
            <family val="2"/>
          </rPr>
          <t xml:space="preserve">
Resumo do Termo de Apostilamento nº 61/2023 ao Termo de Colaboração nº 06/2023
Processo: 069.1484.2023.0004492-07. Com fundamento no art. 57, da Lei nº 13.019/2014, de 31
de julho de 2014 (Marco Regulatório das Organizações da Sociedade Civil), resolve a SUDESB,
apostilar a alteração no Plano de Trabalho alusivo ao Termo de Colaboração nº 06/2023,
celebrado com a CIDE-CAPACITAÇÃO, INSERÇÃO E DESENVOLVIMENTO: J. Equipe de
Trabalho, conforme documento SEI nº 00074731515 e L. CRONOGRAMA DE DESEMBOLSO
- Quadro de Custos (1º mês/1ª parcela) - Diárias R$ 51.300,00 (cinquenta e um mil e trezentos
reais) e Eventos R$ 101.355,40 (cento e um mil, trezentos e cinquenta e cinco reais e quarenta
centavos).
Salvador - BA, 13 de setembro de 2023.
Vicente José de Lima Neto
Diretor-Gera</t>
        </r>
      </text>
    </comment>
    <comment ref="C28" authorId="0">
      <text>
        <r>
          <rPr>
            <b/>
            <sz val="9"/>
            <color indexed="81"/>
            <rFont val="Tahoma"/>
            <family val="2"/>
          </rPr>
          <t>ivanildes.souza:</t>
        </r>
        <r>
          <rPr>
            <sz val="9"/>
            <color indexed="81"/>
            <rFont val="Tahoma"/>
            <family val="2"/>
          </rPr>
          <t xml:space="preserve">
Processo: 069.3539.2023.0003614-73</t>
        </r>
      </text>
    </comment>
    <comment ref="H28" authorId="0">
      <text>
        <r>
          <rPr>
            <b/>
            <sz val="9"/>
            <color indexed="81"/>
            <rFont val="Tahoma"/>
            <family val="2"/>
          </rPr>
          <t>ivanildes.souza:</t>
        </r>
        <r>
          <rPr>
            <sz val="9"/>
            <color indexed="81"/>
            <rFont val="Tahoma"/>
            <family val="2"/>
          </rPr>
          <t xml:space="preserve">
Dotação Orçamentária: Unidade Orçamentária 21.301
Unidade Gestora 0001
Função 27
Sub Função 812
Programa 314
PAOE 4565
Região Planejamento 9900
Natureza da Despesa
3.3.50.43.000 e 4.4.50.42.000
Destinação do Recurso 1.500.0.100.000000.00.00.00. </t>
        </r>
      </text>
    </comment>
    <comment ref="Z28" authorId="3">
      <text>
        <r>
          <rPr>
            <sz val="10"/>
            <rFont val="Arial"/>
            <family val="2"/>
          </rPr>
          <t>Ivanildes Machado Vilas Boas Souza:
069.1484.2023.0005461-56</t>
        </r>
      </text>
    </comment>
    <comment ref="AB28" authorId="2">
      <text>
        <r>
          <rPr>
            <b/>
            <sz val="9"/>
            <color indexed="81"/>
            <rFont val="Tahoma"/>
            <family val="2"/>
          </rPr>
          <t>CBJ:</t>
        </r>
        <r>
          <rPr>
            <sz val="9"/>
            <color indexed="81"/>
            <rFont val="Tahoma"/>
            <family val="2"/>
          </rPr>
          <t xml:space="preserve">
Resumo do Primeiro Termo Aditivo ao Termo de Colaboração nº 06/2023
Processo: 069.1484.2023.0005461-56. Partes: SUDESB e a CAPACITAÇÃO, INSERÇÃO
E DESENVOLVIMENTO - CIDE. Alteração Plano de Trabalho: Fica acrescido ao Plano de
Trabalho do “PROJETO NÚCLEOS DE ESPORTES DE LUTAS E COMBATE”, o valor de R$
707.920,50 (setecentos e sete mil, novecentos e vinte reais e cinquenta centavos), que será
destinado para o pagamento da contratação de corpo técnico com 29 agentes esportivos,
juntamente com equipe para apoio, além de verba para realização dos eventos de lançamento
e encerramento. Aditivo de Valor: passando o valor total da parceria de R$ 2.359.741,65 (dois
milhões, trezentos e cinquenta e nove mil, setecentos e quarenta e um reais e sessenta e cinco
centavos) para R$ 3.067.662,15 (três milhões e sessenta e sete mil e seiscentos e sessenta
e dois reais e quinze centavos). Data: 14/11/2023. Assinaturas: Vicente José de Lima Neto -
Diretor Geral da SUDESB, Maria Marinês da Silva Freitas- Representante Legal da CIDE</t>
        </r>
      </text>
    </comment>
    <comment ref="AB29" authorId="0">
      <text>
        <r>
          <rPr>
            <b/>
            <sz val="9"/>
            <color indexed="81"/>
            <rFont val="Tahoma"/>
            <family val="2"/>
          </rPr>
          <t>ivanildes.souza:</t>
        </r>
        <r>
          <rPr>
            <sz val="9"/>
            <color indexed="81"/>
            <rFont val="Tahoma"/>
            <family val="2"/>
          </rPr>
          <t xml:space="preserve">
Resumo do Termo de Apostilamento nº 03/2024 ao Termo de Colaboração nº 06/2023
Processo: 069.3539.2023.0003614-73. Com fundamento no art. 57, da Lei nº 13.019/2014,
de 31 de julho de 2014 (Marco Regulatório das Organizações da Sociedade Civil), resolve a
SUDESB, apostilar a alteração da Dotação Orçamentária do Termo de Colaboração nº 06/2023,
celebrado com a CIDE-CAPACITAÇÃO, INSERÇÃO E DESENVOLVIMENTO: Unidade
Orçamentária 21.301/ Unidade Gestora 0001/ FUNÇÃO 27/ Subfunção 812/ Programa 414/
PAOE 4997/ Região Planejamento 9900/ Natureza da Despesa 3.3.50.43.000/ Destinação de
Recurso 1.500.0.100.000000.00.00.00
Salvador - BA, 26 de janeiro de 2024.
VICENTE JOSÉ DE LIMA NETO
Diretor-Geral
</t>
        </r>
      </text>
    </comment>
    <comment ref="G31" authorId="2">
      <text>
        <r>
          <rPr>
            <b/>
            <sz val="9"/>
            <color indexed="81"/>
            <rFont val="Tahoma"/>
            <family val="2"/>
          </rPr>
          <t xml:space="preserve">CBJ:
</t>
        </r>
        <r>
          <rPr>
            <sz val="9"/>
            <color indexed="81"/>
            <rFont val="Tahoma"/>
            <family val="2"/>
          </rPr>
          <t xml:space="preserve">
</t>
        </r>
        <r>
          <rPr>
            <b/>
            <sz val="9"/>
            <color indexed="81"/>
            <rFont val="Tahoma"/>
            <family val="2"/>
          </rPr>
          <t xml:space="preserve"> PRIMEIRA no valor de R$1.177.272,20</t>
        </r>
        <r>
          <rPr>
            <sz val="9"/>
            <color indexed="81"/>
            <rFont val="Tahoma"/>
            <family val="2"/>
          </rPr>
          <t xml:space="preserve"> (um milhão, cento e setenta e sete mil, duzentos e setenta e dois reais e vinte centavos) após a publicação do Termo de Fomento no Diário Oficial do Estado, visando à execução do projeto nos meses de nov/23, dez/23 e jan/24, 
</t>
        </r>
        <r>
          <rPr>
            <b/>
            <sz val="9"/>
            <color indexed="81"/>
            <rFont val="Tahoma"/>
            <family val="2"/>
          </rPr>
          <t>SEGUNDA no valor de R$594.271,50</t>
        </r>
        <r>
          <rPr>
            <sz val="9"/>
            <color indexed="81"/>
            <rFont val="Tahoma"/>
            <family val="2"/>
          </rPr>
          <t xml:space="preserve"> (quinhentos e noventa e quatro mil, duzentos e setenta e um reais e cinquenta centavos), visando à execução do projeto nos meses de fev/24, mar/24 e abr/24 após a entrega dos relatórios de execução do objeto equivalentes aos 03 (três) primeiros meses de atividade, bem como, o parecer do gestor da parceria atestando a execução do objeto e a apresentação da execução financeira da primeira parcela; a
</t>
        </r>
        <r>
          <rPr>
            <b/>
            <sz val="9"/>
            <color indexed="81"/>
            <rFont val="Tahoma"/>
            <family val="2"/>
          </rPr>
          <t>TERCEIRA</t>
        </r>
        <r>
          <rPr>
            <sz val="9"/>
            <color indexed="81"/>
            <rFont val="Tahoma"/>
            <family val="2"/>
          </rPr>
          <t>,</t>
        </r>
        <r>
          <rPr>
            <b/>
            <sz val="9"/>
            <color indexed="81"/>
            <rFont val="Tahoma"/>
            <family val="2"/>
          </rPr>
          <t xml:space="preserve"> no valor de R$445.703,62 </t>
        </r>
        <r>
          <rPr>
            <sz val="9"/>
            <color indexed="81"/>
            <rFont val="Tahoma"/>
            <family val="2"/>
          </rPr>
          <t>(quatrocentos e cinquenta e cinco mil, setecentos e três reais e sessenta e dois centavos) após a aprovação da prestação de contas da 1ª parcela e entrega dos relatórios técnicos e fotográficos do quarto, quinto e sexto mês de projeto, com o parecer do gestor da parceria atestando a execução do objeto e a execução financeira regular da primeira parcela</t>
        </r>
      </text>
    </comment>
    <comment ref="I31" authorId="4">
      <text>
        <r>
          <rPr>
            <b/>
            <sz val="9"/>
            <color indexed="81"/>
            <rFont val="Tahoma"/>
            <family val="2"/>
          </rPr>
          <t xml:space="preserve">ilma.jesus:
</t>
        </r>
        <r>
          <rPr>
            <sz val="9"/>
            <color indexed="81"/>
            <rFont val="Tahoma"/>
            <family val="2"/>
          </rPr>
          <t xml:space="preserve">
</t>
        </r>
        <r>
          <rPr>
            <b/>
            <sz val="9"/>
            <color indexed="81"/>
            <rFont val="Tahoma"/>
            <family val="2"/>
          </rPr>
          <t>PRIMEIRA:</t>
        </r>
        <r>
          <rPr>
            <sz val="9"/>
            <color indexed="81"/>
            <rFont val="Tahoma"/>
            <family val="2"/>
          </rPr>
          <t xml:space="preserve"> no valor de R$1.177.272,20 (um milhão, cento e setenta e sete mil, duzentos e setenta e dois reais e vinte centavos) após a publicação do Termo de Fomento no Diário Oficial do Estado, visando à execução do projeto nos meses de nov/23, dez/23 e jan/24.
</t>
        </r>
        <r>
          <rPr>
            <b/>
            <sz val="9"/>
            <color indexed="81"/>
            <rFont val="Tahoma"/>
            <family val="2"/>
          </rPr>
          <t>SEGUNDA:</t>
        </r>
        <r>
          <rPr>
            <sz val="9"/>
            <color indexed="81"/>
            <rFont val="Tahoma"/>
            <family val="2"/>
          </rPr>
          <t xml:space="preserve"> no valor de R$594.271,50 (quinhentos e noventa e quatro mil, duzentos e setenta e um reais e cinquenta centavos), visando à execução do projeto nos meses de fev/24, mar/24 e abr/24 após a entrega dos relatórios de execução do objeto equivalentes aos 03 (três) primeiros meses de atividade, bem como, o parecer do gestor da parceria atestando a execução do objeto e a apresentação da execução financeira da primeira parcela; 
</t>
        </r>
        <r>
          <rPr>
            <b/>
            <sz val="9"/>
            <color indexed="81"/>
            <rFont val="Tahoma"/>
            <family val="2"/>
          </rPr>
          <t xml:space="preserve">
TERCEIRA:</t>
        </r>
        <r>
          <rPr>
            <sz val="9"/>
            <color indexed="81"/>
            <rFont val="Tahoma"/>
            <family val="2"/>
          </rPr>
          <t xml:space="preserve"> no valor de R$445.703,62 (quatrocentos e cinquenta e cinco mil, setecentos e três reais e sessenta e dois centavos) após a aprovação da prestação de contas da 1ª parcela e entrega dos relatórios técnicos e fotográficos do quarto, quinto e sexto mês de projeto, com o parecer do gestor da parceria atestando a execução do objeto e a execução financeira regular da primeira parcela. A entrega dos relatórios de atividades equivalentes ao período do sétimo ao décimo segundo mês deverá ser efetuada antes do término da vigência deste.</t>
        </r>
      </text>
    </comment>
    <comment ref="AB31" authorId="0">
      <text>
        <r>
          <rPr>
            <b/>
            <sz val="9"/>
            <color indexed="81"/>
            <rFont val="Tahoma"/>
            <family val="2"/>
          </rPr>
          <t>ivanildes.souza:</t>
        </r>
        <r>
          <rPr>
            <sz val="9"/>
            <color indexed="81"/>
            <rFont val="Tahoma"/>
            <family val="2"/>
          </rPr>
          <t xml:space="preserve">
Resumo do Termo de Apostilamento nº 97/2023 ao Termo de Colaboração nº 07/2023
Processo: 069.1482.2023.0006542-48. Com fundamento no art. 57, da Lei nº 13.019/2014,
de 31 de julho de 2014 (Marco Regulatório das Organizações da Sociedade Civil), resolve a
SUDESB, apostilar a alteração do Plano de Trabalho do Termo de Colaboração nº 07/2023,
celebrado com a FEDERAÇÃO BAIANA DE DESPORTOS AQUÁTICOS - FBDA: PLANO DE
TRABALHO - DA ALTERAÇÃO DA NOMENCLATURA: 1. Na Seção B: OBJETO DA PARCERIA
Compromisso 06, substituindo a redação atual por: “Compromisso 06 - prevenir a violência e a
criminalidade, por meio da cultura de paz, garantia de direitos e filosofia de polícia comunitária
de modo a reduzir situações de vulnerabilidade e risco, estimulando relações humanas e
condições ambientais pautadas por princípios da não violência, respeito aos direitos humanos,
em especial nos municípios com o maior numero de Crimes violentos Letais Intencionais (CVLI);
2. Na seção E: QUADRO DE INDICADORES, METAS E PARÂMETROS DE AVALIAÇÃO DE
DESEMPENHO campo referente ao “Meio de Verificação” substituir “Ficha de Inscrição” por
“Relatório técnico do objeto”, “Planilha de Beneficiários” e “Relatório fotográfico”; 3. Na seção K:
PREVISÃO DE RECEITAS E DE DESPESAS, subitem “2.2.1.6 substituir Monitor de Atividade
Esportiva por “Estagiário”.
Salvador - BA, 20 de dezembro de 2023.
Vicente José de Lima Neto
Diretor-Geral</t>
        </r>
      </text>
    </comment>
    <comment ref="C32" authorId="4">
      <text>
        <r>
          <rPr>
            <b/>
            <sz val="9"/>
            <color indexed="81"/>
            <rFont val="Tahoma"/>
            <family val="2"/>
          </rPr>
          <t>ilma.jesus:</t>
        </r>
        <r>
          <rPr>
            <sz val="9"/>
            <color indexed="81"/>
            <rFont val="Tahoma"/>
            <family val="2"/>
          </rPr>
          <t xml:space="preserve">
069.1480.2023.0004130-84</t>
        </r>
      </text>
    </comment>
    <comment ref="H32" authorId="4">
      <text>
        <r>
          <rPr>
            <b/>
            <sz val="9"/>
            <color indexed="81"/>
            <rFont val="Tahoma"/>
            <family val="2"/>
          </rPr>
          <t>ilma.jesus</t>
        </r>
        <r>
          <rPr>
            <sz val="9"/>
            <color indexed="81"/>
            <rFont val="Tahoma"/>
            <family val="2"/>
          </rPr>
          <t xml:space="preserve">
Dotação Orçamentária: 
Unidade Orçamentária 21.301 Unidade Gestora 0001 
Função 27 
Sub Função 812 
Programa 314 
PAOE 4565 
Região Planejamento 9900 Natureza da Despesa 
3.3.50.43.000 e 4.4.50.42.000/ Destinação do Recurso 1.500.0.100.000000.00.00.00.</t>
        </r>
      </text>
    </comment>
    <comment ref="AB32" authorId="0">
      <text>
        <r>
          <rPr>
            <b/>
            <sz val="9"/>
            <color indexed="81"/>
            <rFont val="Tahoma"/>
            <family val="2"/>
          </rPr>
          <t>ivanildes.souza:</t>
        </r>
        <r>
          <rPr>
            <sz val="9"/>
            <color indexed="81"/>
            <rFont val="Tahoma"/>
            <family val="2"/>
          </rPr>
          <t xml:space="preserve">
Resumo do Termo de Apostilamento nº 04/2024 ao Termo de Colaboração nº 07/2023
Processo: 069.1480.2023.0004130-84. Com fundamento no art. 57, da Lei nº 13.019/2014,
de 31 de julho de 2014 (Marco Regulatório das Organizações da Sociedade Civil), resolve a
SUDESB, apostilar a alteração da Dotação Orçamentária do Termo de Colaboração nº 07/2023,
celebrado com a Federação Baiana de Desportos Aquáticos - FBDA Unidade Orçamentária:
21.301/ Unidade Gestora: 0001/ Função: 27/ Subfunção: 812/ Programa: 414/ PAOE: 4997/
Região de Planejamento: 9900/ Natureza da Despesa: 3.3.50.43.000/ Destinação de Recurso:
1.500.0.100.000000.00.00.00
Salvador - BA, 26 de janeiro de 2024.
Vicente José de Lima Neto
Diretor-Geral da SUDESB</t>
        </r>
      </text>
    </comment>
    <comment ref="G34" authorId="0">
      <text>
        <r>
          <rPr>
            <b/>
            <sz val="9"/>
            <color indexed="81"/>
            <rFont val="Tahoma"/>
            <family val="2"/>
          </rPr>
          <t xml:space="preserve">ivanildes.souza:
</t>
        </r>
        <r>
          <rPr>
            <sz val="9"/>
            <color indexed="81"/>
            <rFont val="Tahoma"/>
            <family val="2"/>
          </rPr>
          <t xml:space="preserve">
PRIMEIRA no valor de R$1.000.000,00 (um milhão de reais) visando à execução do projeto no período de dezembro/2023 a fevereiro/2024, após a publicação deste Termo no Diário Oficial do Estado;
SEGUNDA no valor de R$2.251.200,00 (dois milhões duzentos e cinquenta e um mil e duzentos reais) visando à execução do projeto no período de março/24 a maio/24, após a apresentação dos relatórios técnicos e fotográficos equivalentes aos 03 (três) primeiros meses de atividade, avaliados pelo gestor da parceira, com o parecer que ateste a execução do projeto;
TERCEIRA no valor de R$1.943.212,63 (um milhão novecentos e quarenta e três mil, duzentos e doze reais e sessenta e três centavos), referente ao período de junho/24 a setembro/24, após a aprovação da prestação de contas da 1ª parcela e entrega dos relatórios técnicos e fotográficos dos meses de execução da segunda parcela, avaliados pelo gestor da parceria, com o parecer que ateste a execução do projeto;
QUARTA e última, no valor de R$707.299,58 (setecentos e sete mil duzentos e noventa e nove reais e cinquenta e oito centavos), referente ao período de outubro/24 a dezembro/24, após a aprovação da prestação de contas da 2ª parcela e entrega dos relatórios técnicos e fotográficos dos meses de execução da terceira parcela, avaliados pelo gestor da parceria, com o parecer que ateste a execução do projeto. A entrega dos relatórios de atividades equivalentes a terceira e quarta parcela deverá ser efetuada antes do término da vigência deste Termo</t>
        </r>
      </text>
    </comment>
    <comment ref="AB34" authorId="0">
      <text>
        <r>
          <rPr>
            <b/>
            <sz val="9"/>
            <color indexed="81"/>
            <rFont val="Tahoma"/>
            <family val="2"/>
          </rPr>
          <t>ivanildes.souza:</t>
        </r>
        <r>
          <rPr>
            <sz val="9"/>
            <color indexed="81"/>
            <rFont val="Tahoma"/>
            <family val="2"/>
          </rPr>
          <t xml:space="preserve">
Resumo do Termo de Apostilamento nº 02/2024 ao Termo de Colaboração nº 08/2023
Processo: 069.1480.2023.0006186-46. Com fundamento no art. 57, da Lei nº 13.019/2014,
de 31 de julho de 2014 (Marco Regulatório das Organizações da Sociedade Civil), resolve a
SUDESB, apostilar a alteração da Dotação Orçamentária do Termo de Colaboração nº 08/2023,
celebrado com a Federação Baiana de Desporto de Participação Unidade Orçamentária:
21.301/ Unidade Gestora: 0001/ Ação: 27.812.414.5793/Natureza da Despesa: 3.3.50.41.000/
Destinação de Recurso: 1.500.0.100.000000.00.00.00 e 1.749.0.246.000000.00.00.00
Salvador - BA, 26 de janeiro de 2024.
Vicente José de Lima Neto
Diretor-Geral da SUDESB</t>
        </r>
      </text>
    </comment>
    <comment ref="C35" authorId="0">
      <text>
        <r>
          <rPr>
            <b/>
            <sz val="9"/>
            <color indexed="81"/>
            <rFont val="Tahoma"/>
            <family val="2"/>
          </rPr>
          <t>ivanildes.souza:</t>
        </r>
        <r>
          <rPr>
            <sz val="9"/>
            <color indexed="81"/>
            <rFont val="Tahoma"/>
            <family val="2"/>
          </rPr>
          <t xml:space="preserve">
Processo: 069.1480.2023.0006186-46</t>
        </r>
      </text>
    </comment>
    <comment ref="H35" authorId="0">
      <text>
        <r>
          <rPr>
            <b/>
            <sz val="9"/>
            <color indexed="81"/>
            <rFont val="Tahoma"/>
            <family val="2"/>
          </rPr>
          <t>ivanildes.souza:</t>
        </r>
        <r>
          <rPr>
            <sz val="9"/>
            <color indexed="81"/>
            <rFont val="Tahoma"/>
            <family val="2"/>
          </rPr>
          <t xml:space="preserve">
Dotação Orçamentária: 
Unidade Orçamentária 21.301 Unidade Gestora 0001
Função 27
Sub Função 812
Programa 308
PAOE 5793
Região Planejamento 9900
 Natureza da Despesa 3.3.50.41.000 Destinação do Recurso
1.500.0.100.000000.00.00.00.</t>
        </r>
      </text>
    </comment>
  </commentList>
</comments>
</file>

<file path=xl/sharedStrings.xml><?xml version="1.0" encoding="utf-8"?>
<sst xmlns="http://schemas.openxmlformats.org/spreadsheetml/2006/main" count="2047" uniqueCount="1424">
  <si>
    <t>Convênios 2023 - OBRAS</t>
  </si>
  <si>
    <t>Dados do Convênio</t>
  </si>
  <si>
    <t>Pagamentos</t>
  </si>
  <si>
    <t>Processo Licitatorio</t>
  </si>
  <si>
    <t>Prestação de Contas</t>
  </si>
  <si>
    <t>Prazos</t>
  </si>
  <si>
    <t>Reepresentante legal</t>
  </si>
  <si>
    <t>Contatos</t>
  </si>
  <si>
    <t>Qtd</t>
  </si>
  <si>
    <t>Nº</t>
  </si>
  <si>
    <t>Convenente</t>
  </si>
  <si>
    <t>Objeto</t>
  </si>
  <si>
    <t>DOE</t>
  </si>
  <si>
    <t>Valor</t>
  </si>
  <si>
    <t>Dot. Orçam.</t>
  </si>
  <si>
    <t>P.</t>
  </si>
  <si>
    <t>Nota de Empenho</t>
  </si>
  <si>
    <t>Nota de Ordem Bancária</t>
  </si>
  <si>
    <t>Processo</t>
  </si>
  <si>
    <t>Data</t>
  </si>
  <si>
    <t>Empresa Licitada</t>
  </si>
  <si>
    <t>Proc.</t>
  </si>
  <si>
    <t>Posição</t>
  </si>
  <si>
    <t>Notif</t>
  </si>
  <si>
    <t>Data envio</t>
  </si>
  <si>
    <t>L. Vistoria</t>
  </si>
  <si>
    <t xml:space="preserve"> Data vistoria</t>
  </si>
  <si>
    <t>Vig.</t>
  </si>
  <si>
    <t>T Adit</t>
  </si>
  <si>
    <t>Data Pub</t>
  </si>
  <si>
    <t>Venc.</t>
  </si>
  <si>
    <t>Situação</t>
  </si>
  <si>
    <t>Data para prestação de contas</t>
  </si>
  <si>
    <t>Dias para vencimento</t>
  </si>
  <si>
    <t>contato Prefeitura</t>
  </si>
  <si>
    <t>Analista</t>
  </si>
  <si>
    <t>01/23</t>
  </si>
  <si>
    <t>21301.0001.23.0000243-9</t>
  </si>
  <si>
    <t>2</t>
  </si>
  <si>
    <t>GS DOS
SANTOS EIRELI</t>
  </si>
  <si>
    <t>Em execução</t>
  </si>
  <si>
    <t>Leonardo Barbosa Cardoso, Representante
Legal do CIAPRA Baixo Sul.</t>
  </si>
  <si>
    <t>MARÍLIA</t>
  </si>
  <si>
    <t>Consórcio Intermunicipal do Mosaico das Apas do Baixo Sul - CIAPRA BAIXO SUL</t>
  </si>
  <si>
    <t xml:space="preserve">10.355.504/0001-88 </t>
  </si>
  <si>
    <t>04/23</t>
  </si>
  <si>
    <t>21301.0001.23.0000473-3</t>
  </si>
  <si>
    <t>3</t>
  </si>
  <si>
    <t>AG PL</t>
  </si>
  <si>
    <t>Termo de Apostilamento nº 68/2023</t>
  </si>
  <si>
    <t>Alteração no Plano de Trabalho</t>
  </si>
  <si>
    <t xml:space="preserve"> Thiancle da Silva Araújo, Representante Legal do CTR</t>
  </si>
  <si>
    <t>Consórcio do Território
Recôncavo - CTR</t>
  </si>
  <si>
    <t>19.964.230/0001-07</t>
  </si>
  <si>
    <t>06/23</t>
  </si>
  <si>
    <t>21301.0001.23.0000472-5</t>
  </si>
  <si>
    <t>Antônio
Mário Damasceno, Representante Legal do CDS do Território Litoral Sul</t>
  </si>
  <si>
    <t>Consórcio de Desenvolvimento Sustentável do Território Litoral Sul - CDS</t>
  </si>
  <si>
    <t>18.608.274/0001-23</t>
  </si>
  <si>
    <t>05/23</t>
  </si>
  <si>
    <t>21301.0001.23.0000505-5</t>
  </si>
  <si>
    <t>1º TA</t>
  </si>
  <si>
    <t>Alteração do Termo de Convênio</t>
  </si>
  <si>
    <t xml:space="preserve"> Antônio Mário Damasceno, Representante Legal do CDS do
Território Litoral Sul.</t>
  </si>
  <si>
    <t>Consórcio de Desenvolvimento Sustentável do Território Litoral Sul - CDS DO TERRITÓRIO</t>
  </si>
  <si>
    <t>07/23</t>
  </si>
  <si>
    <t>21301.0001.23.0000488-1</t>
  </si>
  <si>
    <t xml:space="preserve"> João
Pedro Labriola Cardozo, Representante Legal do CDSTPS.</t>
  </si>
  <si>
    <t>Consórcio de Desenvolvimento Sustentável do Território Portal do Sertão - CDSTPS</t>
  </si>
  <si>
    <t>11.786.798/0001-65</t>
  </si>
  <si>
    <t>TOTAL</t>
  </si>
  <si>
    <t>Prefeito/Presidente</t>
  </si>
  <si>
    <t>Cumprimento do objeto</t>
  </si>
  <si>
    <t>Prazo para prestação de contas</t>
  </si>
  <si>
    <t>02/23</t>
  </si>
  <si>
    <t>21301.0001.23.0000432-6</t>
  </si>
  <si>
    <t xml:space="preserve">Apoio financeiro para fazer frente às despesas de material Esportivo, material
de divulgação, premiação, uniformes, arbitragem e recursos humanos para o evento “COPA
JACUÍPE DE FUTEBOL MASCULINA SUB-14 e COPA JACUÍPE DE FUTEBOL MASCULINA
DE SELEÇÕES - 2ª EDIÇÃO”, de 17/09/2023 a 24/12/2023. Valor Global: R$ 161.256,00
(cento e sessenta e um mil duzentos e cinquenta e seis reais). Vigência: 160 (cento e sessenta)
dias. Data: 12/09/2023. </t>
  </si>
  <si>
    <t>1</t>
  </si>
  <si>
    <t xml:space="preserve"> 21301.0001.23.0001835-1
21301.0001.23.0001836-8</t>
  </si>
  <si>
    <t>José Sivaldo Rios de Carvalho, Representante Legal do CDS Jacuíp</t>
  </si>
  <si>
    <t xml:space="preserve"> 16.749.050/0001-06 </t>
  </si>
  <si>
    <t>03/23</t>
  </si>
  <si>
    <t xml:space="preserve">21301.0001.23.0000464-4
</t>
  </si>
  <si>
    <t xml:space="preserve">Apoio financeiro para fazer frente às despesas de Material esportivo, Premiação,
Promocional, Serviços e Material Gráfico, do evento “COPA CHAPADA FORTE”, de 17/09/2023
a 15/01/2024. Valor Global: R$102.645,30                                                                           (cento e dois mil seiscentos e quarenta e cinco reais e trinta centavos). Vigência:
120 (cento e vinte) dias. Data: 12/09/2023. </t>
  </si>
  <si>
    <t xml:space="preserve"> 21301.0001.23.0001924-0
</t>
  </si>
  <si>
    <t>Wilson Paes Cardoso, Representante Legal do CIDCD.</t>
  </si>
  <si>
    <t xml:space="preserve"> Consórcio Intermunicipal de Desenvolvimento do Circuito do Diamante da Chapada Diamantina - CIDCD</t>
  </si>
  <si>
    <t xml:space="preserve"> 18.810.874/0001-70</t>
  </si>
  <si>
    <t>Termos de Fomento - 2023</t>
  </si>
  <si>
    <t>Dados dos Termos de Fomento</t>
  </si>
  <si>
    <t>Monitoramento</t>
  </si>
  <si>
    <t>Contato</t>
  </si>
  <si>
    <t xml:space="preserve"> Originário</t>
  </si>
  <si>
    <t>Processo de Monitoramento</t>
  </si>
  <si>
    <t>Setor Responsável</t>
  </si>
  <si>
    <t>Período de Execução</t>
  </si>
  <si>
    <t>Relatório de monitoramento</t>
  </si>
  <si>
    <t>Homologação do Relatório</t>
  </si>
  <si>
    <t>Emissão do Parecer de Prestação de Contas do Gestor</t>
  </si>
  <si>
    <t>Notificação</t>
  </si>
  <si>
    <t>Representante Legal</t>
  </si>
  <si>
    <t>CEEP</t>
  </si>
  <si>
    <t>Cumprido</t>
  </si>
  <si>
    <t>AG análise</t>
  </si>
  <si>
    <t>06.055.992/0001-30</t>
  </si>
  <si>
    <t>21301.0001.23.0000412-1</t>
  </si>
  <si>
    <t>PC OK</t>
  </si>
  <si>
    <t>Oscar Schmidt
Sobrinho - Representante Legal da FBC</t>
  </si>
  <si>
    <t>Federação Baiana de Ciclismo - FBC</t>
  </si>
  <si>
    <t>14.675.052/0001-72</t>
  </si>
  <si>
    <t>21301.0001.23.0000125-4</t>
  </si>
  <si>
    <t xml:space="preserve">Apoio financeiro para realização da “COPA REGIONAL
DE TRIATHLON”, no período de 26 de março a 12 de novembro de 2023. Valor Global: R$ 143.000,01 (cento e quarenta e três mil e um
centavo). Vigência: 260 (duzentos e sessenta) dias. Gestor da Parceira: Sinval Vieira da Silva
Filho, Coordenador de Excelência Esportiva. Data: 20/03/2023. </t>
  </si>
  <si>
    <r>
      <t xml:space="preserve">Inexigibilidade de Chamamento
Público nº 04/2023.DOE </t>
    </r>
    <r>
      <rPr>
        <sz val="8"/>
        <rFont val="Arial"/>
        <family val="2"/>
      </rPr>
      <t xml:space="preserve">14/03/22.  </t>
    </r>
    <r>
      <rPr>
        <sz val="8"/>
        <color indexed="8"/>
        <rFont val="Arial"/>
        <family val="2"/>
      </rPr>
      <t xml:space="preserve">                        Arts. 30 e 31
da Lei Federal nº 13.019, de 31/07/2014.</t>
    </r>
  </si>
  <si>
    <t>21301.0001.23.0000431-6</t>
  </si>
  <si>
    <t>069.1459.2023.0001066-84</t>
  </si>
  <si>
    <t>26/03/2023 a 12/11/2023</t>
  </si>
  <si>
    <t xml:space="preserve">Cleber de Castro Souza Filho - Representante Legal da
FEBATRI </t>
  </si>
  <si>
    <t>Federação Baiana de
Triathlon
 - FEBATRI</t>
  </si>
  <si>
    <t>34.283.762/0001-64</t>
  </si>
  <si>
    <t>21301.0001.23.0000139-4</t>
  </si>
  <si>
    <t xml:space="preserve">Apoio financeiro para realização do evento “TOUR DO JUDÔ”, no período de
21/04/2023 a 09/12/2023, divididos em 09 (nove) etapas, nos municípios de Santo Antônio de
Jesus, Cruz das Almas, Lauro de Freitas, Ribeira do Pombal e Jequié. Valor Global: R$ 336.030,00
(trezentos e trinta e seis mil e trinta reais). Vigência: 295 (duzentos e noventa e cinco) dias.
Gestor da Parceira: Sinval Vieira da Silva Filho, Coordenador de Excelência Esportiva. Data:
23/03/2023. </t>
  </si>
  <si>
    <t>Inexigibilidade
de Chamamento Público nº 05/2023.DOE 17/03/23.                             Arts. 30 e 31
da Lei Federal nº 13.019, de 31/07/2014.</t>
  </si>
  <si>
    <t>21301.0001.23.0000464-2</t>
  </si>
  <si>
    <t>069.1459.2023.0001133-89</t>
  </si>
  <si>
    <t>21/04/2023 a 09/12/2023</t>
  </si>
  <si>
    <t>069.1486.2023.0003414-94</t>
  </si>
  <si>
    <t>Not.0158/23</t>
  </si>
  <si>
    <t>Termo de Apostilamento nº 23/2023</t>
  </si>
  <si>
    <t xml:space="preserve"> Marcelo
Ornelas da Cruz França Moreira - Representante Legal</t>
  </si>
  <si>
    <t>Federação Baiana de Judô - FEBAJU</t>
  </si>
  <si>
    <t>Termo de Apostilamento nº 48/2023</t>
  </si>
  <si>
    <t xml:space="preserve">14.208.243/0001-24 </t>
  </si>
  <si>
    <t>1301.0001.23.0001712-4</t>
  </si>
  <si>
    <t>Pendente</t>
  </si>
  <si>
    <t>Adalgisa</t>
  </si>
  <si>
    <t>Federação Baiana de Voleibol - FBV</t>
  </si>
  <si>
    <t>00.405.169/0001-21</t>
  </si>
  <si>
    <t>21301.0001.23.0000150-5</t>
  </si>
  <si>
    <t xml:space="preserve">Apoio financeiro para fazer frente às despesas de infraestrutura,
alimentação, premiação, transporte, material promocional e recursos humanos, do Projeto
“CAMPEONATO BAIANO DE CANOAGEM VELOCIDADE E PARACANOAGEM 2023”, no
período de 02/04/2023 a 10/12/2023, nos municípios baianos de Ubatã, Santo Estevão, São
Félix, Ubaitaba, Ibotirama, Maraú, Camamu, Itaetê, Itacaré, Salvador e Itajuípe. Valor Global: R$ 847.712,50 (oitocentos e quarenta e sete mil
setecentos e doze reais e cinquenta centavos). Vigência: 330 (trezentos e trinta) dias. Gestor da
Parceira: Sinval Vieira da Silva Filho, Coordenador de Excelência Esportiva. Data: 27/03/2023.
</t>
  </si>
  <si>
    <r>
      <t>Inexigibilidade de Chamamento Público nº 08/2023.DOE 21/03/23</t>
    </r>
    <r>
      <rPr>
        <sz val="8"/>
        <color indexed="10"/>
        <rFont val="Arial"/>
        <family val="2"/>
      </rPr>
      <t>.</t>
    </r>
    <r>
      <rPr>
        <sz val="8"/>
        <rFont val="Arial"/>
        <family val="2"/>
      </rPr>
      <t xml:space="preserve">                             Arts. 30 e 31
da Lei Federal nº 13.019, de 31/07/2014.</t>
    </r>
  </si>
  <si>
    <t>21301.0001.23.0000510-1</t>
  </si>
  <si>
    <t>069.1459.2023.0001200-83</t>
  </si>
  <si>
    <t>02/04/2023 a 10/12/2023</t>
  </si>
  <si>
    <t>069.1486.2023.0003304-50</t>
  </si>
  <si>
    <t>Not.176/23</t>
  </si>
  <si>
    <t>Termo de Apostilamento nº 11/2023</t>
  </si>
  <si>
    <t xml:space="preserve"> Camila da Conceição
Lima - Representante Legal da FEBAC</t>
  </si>
  <si>
    <t xml:space="preserve"> Federação Bahiana de Canoagem - FEBAC</t>
  </si>
  <si>
    <t>21301.0001.23.0001393-5</t>
  </si>
  <si>
    <t>273.237,99</t>
  </si>
  <si>
    <t>26/07/23</t>
  </si>
  <si>
    <t>Termo de Apostilamento nº 16/2023</t>
  </si>
  <si>
    <t>16.301.806/0001-50</t>
  </si>
  <si>
    <t xml:space="preserve"> 21301.0001.23.0001911-9</t>
  </si>
  <si>
    <t>155.442,51</t>
  </si>
  <si>
    <t>16/10/2023</t>
  </si>
  <si>
    <t>Termo de Apostilamento nº 40/2023</t>
  </si>
  <si>
    <t>Alteração da Dotação Orçamentária</t>
  </si>
  <si>
    <t>Termo de Apostilamento nº 67/2023</t>
  </si>
  <si>
    <t>08/23</t>
  </si>
  <si>
    <t>21301.0001.23.0000152-1</t>
  </si>
  <si>
    <t>Apoio financeiro para realização da “COPA MULTIESPORTE DE TRIATHLON”, no período de 16 de abril a 24 de setembro de 2023, nos município baianos de Salvador, Rio de Contas, Ilhéus e Porto Seguro. Valor Global: R$ 213.000,00 (duzentos e treze mil reais). Vigência: 210 (duzentos e dez) dias. Gestor da Parceira: Sinval Vieira da Silva Filho, Coordenador de Excelência Esportiva. Data: 29/03/2023.</t>
  </si>
  <si>
    <t>Inexigibilidade de Chamamento Público nº 08/2023.DOE 24/03/23.                             Arts. 30 e 31
da Lei Federal nº 13.019, de 31/07/2014.</t>
  </si>
  <si>
    <t xml:space="preserve"> 21301.0001.23.0000538-1</t>
  </si>
  <si>
    <t>069.1459.2023.0001249-17</t>
  </si>
  <si>
    <t>Termo de Apostilamento nº 60/2023</t>
  </si>
  <si>
    <t xml:space="preserve">Cleber de Castro Souza Filho - Representante Legal da FEBATRI </t>
  </si>
  <si>
    <t>1ª OF(06)d</t>
  </si>
  <si>
    <t>16/04 a 24/09/2023</t>
  </si>
  <si>
    <t xml:space="preserve">Termo de Apostilamento nº 80/2022 </t>
  </si>
  <si>
    <t>Alteração no plano de Trabalho</t>
  </si>
  <si>
    <t>13/23</t>
  </si>
  <si>
    <t xml:space="preserve">Apoio financeiro para realização do “CIRCUITO DE BMX 2023”, em
Salvador, na pista de bicicross Tertuliano Torres, Pituaçu, em 04 etapas, com a participação
de 240 atletas na faixa etária de 05 a 60 anos, no período de 02/04 a 13/08/2023. Valor Global: R$ 400.000,00 (quatrocentos mil reais). Vigência:
190(cento e noventa) dias. Gestor da Parceira: Sinval Vieira da Silva Filho, Coordenador de
Excelência Esportiva. Data: 31/03/2023. 
</t>
  </si>
  <si>
    <t>Inexigibilidade de Chamamento Público nº 12/2023.DOE 25/03/23.                             Arts. 30 e 31
da Lei Federal nº 13.019, de 31/07/2014.</t>
  </si>
  <si>
    <t>21301.0001.23.0000569-1</t>
  </si>
  <si>
    <t>069.1459.2023.0001307-12</t>
  </si>
  <si>
    <t>02/04 a 13/08/2023</t>
  </si>
  <si>
    <t>Termo de Apostilamento nº 17/2023</t>
  </si>
  <si>
    <t xml:space="preserve">Oscar Schmidt Sobrinho - Representante Legal da FBC </t>
  </si>
  <si>
    <t>Termo de Apostilamento nº 25/2023</t>
  </si>
  <si>
    <t xml:space="preserve">14.675.052/0001-72 </t>
  </si>
  <si>
    <t>21301.0001.23.0001073-1</t>
  </si>
  <si>
    <t>21301.0001.23.0000162-9</t>
  </si>
  <si>
    <t xml:space="preserve">Apoio financeiro para implantação do “PROJETO REMANDO
EM ÁGUAS BAIANAS”, no período 03/04/2023 a 02/03/2024, em 05(cinco) municípios. Ubatã,
Ubaitaba, Itacaré, Maraú e São Félix. Valor
Global:  2.383.233,63 (dois milhões, trezentos e
oitenta e três mil, duzentos e trinta e três reais e sessenta e três centavos). Vigência: 465 (quatrocentos e sessenta e cinco) dias. Gestor da Parceira:
Álvaro Gonçalves de Oliveira Filho, Coordenador de Educação Esportiva. Data: 31/03/2023.
</t>
  </si>
  <si>
    <t>Inexigibilidade de Chamamento Público nº 12/2023.DOE 29/03/23.                             Arts. 30 e 31
da Lei Federal nº 13.019, de 31/07/2014.</t>
  </si>
  <si>
    <t>21301.0001.23.0000573-8 21301.0001.23.0000583-5</t>
  </si>
  <si>
    <t>05/04/2023 17/04/2023</t>
  </si>
  <si>
    <t>069.1459.2023.0001328-47</t>
  </si>
  <si>
    <t>CEDE</t>
  </si>
  <si>
    <t>03/04/2023 a 02/03/2024</t>
  </si>
  <si>
    <t>069.1486.2023.0004371-73</t>
  </si>
  <si>
    <t>Alterção do valor global</t>
  </si>
  <si>
    <t xml:space="preserve">Camila da Conceição
Lima - Representante Legal da FEBAC </t>
  </si>
  <si>
    <t>Federação Bahiana de Canoagem
- FEBAC</t>
  </si>
  <si>
    <t>21301.0001.23.0001379-1</t>
  </si>
  <si>
    <t>2º TA</t>
  </si>
  <si>
    <t>Aditivo de  valor</t>
  </si>
  <si>
    <t xml:space="preserve">16.301.806/0001-50 </t>
  </si>
  <si>
    <t>12/23</t>
  </si>
  <si>
    <t>21301.0001.23.0000169-6</t>
  </si>
  <si>
    <t xml:space="preserve">Apoio financeiro para fazer frente às despesas de exames
médicos, fardamento, material de limpeza, material de escritório e recursos humanos, do
Projeto “CASA DA GINÁSTICA DA BAHIA - CAGIBA 2023 - Centro de Treinamento de Base
e Alto Rendimento”, no período de 03/04/2023 a 03/04/2024, no Ginásio Municipal do Aracui,
localizado na Rua dos Vereadores, s/n, Aracui, Parque Jockey Clube, Lauro de Freitas, Bahia.
Valor Global: R$ 670.931,32 (seiscentos e setenta mil
novecentos e trinta e um reais e trinta e dois centavos). Vigência: de 465 (quatrocentos e
sessenta e cinco) dias. Gestor da Parceira: Álvaro Gonçalves de Oliveira Filho, Coordenador de
Educação Esportiva. Data: 31/03/2023. </t>
  </si>
  <si>
    <r>
      <t>Inexigibilidade de Chamamento Público nº 11/20</t>
    </r>
    <r>
      <rPr>
        <sz val="8"/>
        <rFont val="Arial"/>
        <family val="2"/>
      </rPr>
      <t xml:space="preserve">23.DOE 29/03/23. </t>
    </r>
    <r>
      <rPr>
        <sz val="8"/>
        <color indexed="8"/>
        <rFont val="Arial"/>
        <family val="2"/>
      </rPr>
      <t xml:space="preserve">                            Arts. 30 e 31
da Lei Federal nº 13.019, de 31/07/2014.</t>
    </r>
  </si>
  <si>
    <t>21301.0001.23.0000572-1</t>
  </si>
  <si>
    <t>069.1459.2023.0001329-28</t>
  </si>
  <si>
    <t xml:space="preserve"> 03/04/2023 a 03/04/2024</t>
  </si>
  <si>
    <t>069.1486.2023.0004999-51</t>
  </si>
  <si>
    <t>Evelin de Oliveira Lobo Sousa, Representante Legal da FBG</t>
  </si>
  <si>
    <t xml:space="preserve"> Federação Bahiana de Ginástica
- FBG</t>
  </si>
  <si>
    <t xml:space="preserve">00.424.426/0001-72 </t>
  </si>
  <si>
    <t>1301.0001.23.0001371-4</t>
  </si>
  <si>
    <t>14/23</t>
  </si>
  <si>
    <t>21301.0001.23.0000175-0</t>
  </si>
  <si>
    <t xml:space="preserve"> Apoio financeiro para realização do “CIRCUITO BAIANO DE MMA 2023 - I E II ETAPA” no período de 20/05 a 01/07/2023, em Salvador /BA. Valor Global: em R$ 216.150,00 (duzentos e dezesseis mil cento
e cinquenta reais). Vigência: 150 (cento e cinquenta) dias. Gestor da Parceira: Sinval Vieira da
Silva Filho, Coordenador de Excelência Esportiva. Data: 05/04/2023. </t>
  </si>
  <si>
    <t>Inexigibilidade de Chamamento Público nº 13/2023.DOE 29/03/23.                             Arts. 30 e 31
da Lei Federal nº 13.019, de 31/07/2014.</t>
  </si>
  <si>
    <t>21301.0001.23.0000591-6</t>
  </si>
  <si>
    <t>069.1459.2023.0001419-19</t>
  </si>
  <si>
    <t xml:space="preserve"> 20/05 a 01/07/2023</t>
  </si>
  <si>
    <t>069.1486.2023.0003933-71</t>
  </si>
  <si>
    <t>Not.199/23</t>
  </si>
  <si>
    <t>Termo de Apostilamento               nº 44/2023</t>
  </si>
  <si>
    <t xml:space="preserve">Evandro Alves Nascimento - Representante Legal da
FBJJMMA </t>
  </si>
  <si>
    <t>Federação Baiana de Jiu Jitsu e MMA - FBJJMMA</t>
  </si>
  <si>
    <t xml:space="preserve">19.339.262/0001-03 </t>
  </si>
  <si>
    <t>15/23</t>
  </si>
  <si>
    <t>21301.0001.23.0000183-1</t>
  </si>
  <si>
    <t>Apoio financeiro para fazer frente as
despesa de infraestrutura, comunicação, material esportivo, premiação e material promocional,
do Projeto “CIRCUITO BAHIANO DE MUAYTHAI TRADICIONAL”, de 13 de maio de 2023 a
23 de julho de 2023, no Centro de Boxe e Artes Marciais, Rua Roberto Correa, nº 20, Bairro
de Roma, Salvador- BA
Valor
Global: R$ 234.920,00 (duzentos e trinta e quatro mil novecentos e vinte reais). Vigência: 131
(cento e trinta e um) dias. Gestor da Parceira: Sinval Vieira da Silva Filho, Coordenador de
Excelência Esportiva. Data: 11/04/2023.</t>
  </si>
  <si>
    <t>Inexigibilidade de Chamamento Público nº 14/2023.DOE06/04/23.                           Arts. 30 e 31
da Lei Federal nº 13.019, de 31/07/2014.</t>
  </si>
  <si>
    <t xml:space="preserve"> 21301.0001.23.0000625-4</t>
  </si>
  <si>
    <t>069.1459.2023.0001455-82</t>
  </si>
  <si>
    <t>13 de maio de 2023 a
23 de julho de 2023</t>
  </si>
  <si>
    <t>Termo de Apostilamento nº 14/2023</t>
  </si>
  <si>
    <t>Ricardo Silva Caldeira - Representante Legal da FMTT</t>
  </si>
  <si>
    <t>Federação de Muaythai Tradicional do Estado da Bahia - FMTT</t>
  </si>
  <si>
    <t>Termo de Apostilamento nº 26/2023</t>
  </si>
  <si>
    <t>36.620.380/0001-04</t>
  </si>
  <si>
    <t>1ª OF(05)d</t>
  </si>
  <si>
    <t>17/23</t>
  </si>
  <si>
    <t>21301.0001.23.0000182-3</t>
  </si>
  <si>
    <t xml:space="preserve">Apoio financeiro para realização do “CAMPEONATO BAIANO
FBM 2023”, período de 14 de abril de 2023 a 03 de dezembro de 2023, em sete etapas,
sendo realizado em cinco municípios baianos: Castro Alves, Feira de Santana, Jaguarari,
Jacobina e Itaberaba.
 Valor Global: R$ 191.100,00 (cento
e noventa e um mil e cem reais). Vigência: 235 (duzentos e trinta e cinco) dias. Gestor da
Parceira: Sinval Vieira da Silva Filho, Coordenador de Excelência Esportiva. Data: 11/04/2023.
</t>
  </si>
  <si>
    <t>Inexigibilidade de Chamamento Público nº 16/2023.DOE 30/03/23.                             Arts. 30 e 31
da Lei Federal nº 13.019, de 31/07/2014.</t>
  </si>
  <si>
    <t>21301.0001.23.0000624-6</t>
  </si>
  <si>
    <t>069.1459.2023.0001367-53</t>
  </si>
  <si>
    <t xml:space="preserve"> 14 de abril de 2023 a 03 de dezembro de 2023</t>
  </si>
  <si>
    <t>Termo de Apostilamento                 nº 52/2023</t>
  </si>
  <si>
    <t>Wellington Yuri Aguiar
de Andrade dos Santos - Representante Legal da FBM</t>
  </si>
  <si>
    <t>Federação Baiana de Motociclismo - FBM</t>
  </si>
  <si>
    <t>01.320.906/0001-56</t>
  </si>
  <si>
    <t>18/23</t>
  </si>
  <si>
    <t>21301.0001.23.0000190-4</t>
  </si>
  <si>
    <t xml:space="preserve">Apoio financeiro para fazer frente às despesas de material
promocional do Projeto “CIRCUITO DE CORRIDAS COOPERATIVAS DA BAHIA”, de 16/04/2023
a 03/12/2023, no Município de Salvador-Ba. Valor Global:
R$ 370.000,00 (trezentos e setenta mil reais). Vigência: 270 (duzentos e setenta) dias. Gestor da
Parceira: Sinval Vieira da Silva Filho, Coordenador de Excelência Esportiva. Data: 14/04/2023.
</t>
  </si>
  <si>
    <t>Inexigibilidade de Chamamento Público nº 17/2023.DOE 12/04/23                             Arts. 30 e 31
da Lei Federal nº 13.019, de 31/07/2014.</t>
  </si>
  <si>
    <t>1301.0001.23.0000656-4</t>
  </si>
  <si>
    <t>069.1459.2023.0001454-00</t>
  </si>
  <si>
    <t>16/04/2023
a 03/12/2023</t>
  </si>
  <si>
    <t>069.1486.2023.0004696-10</t>
  </si>
  <si>
    <t>Antônio Luis Paranhos do
Nascimento - Representante Legal da FBA</t>
  </si>
  <si>
    <t>Federação Bahiana de Atletismo - FBA</t>
  </si>
  <si>
    <t xml:space="preserve">13.575.816/0001-95 </t>
  </si>
  <si>
    <t>21301.0001.23.0001890-2</t>
  </si>
  <si>
    <t>10/23</t>
  </si>
  <si>
    <t>21301.0001.23.0000191-2</t>
  </si>
  <si>
    <t xml:space="preserve">Apoio financeiro para realização do “CAMPEONATO BRASILEIRO
SÊNIOR DE WRESTLING 2023” de 26 de maio a 27 de agosto de 2023, nos municípios de
Salvador e Lauro de Freitas, Bahia.
Valor Global: R$ 333.870,00 (trezentos e trinta e três mil oitocentos e setenta reais). Vigência:
180 (cento e oitenta) dias. Gestor da Parceira: Sinval Vieira da Silva Filho, Coordenador de
Excelência Esportiva. Data: 17/04/2023. </t>
  </si>
  <si>
    <t>Inexigibilidade de Chamamento Público nº 09/2023.DOE 12/04/23                             Arts. 30 e 31
da Lei Federal nº 13.019, de 31/07/2014.</t>
  </si>
  <si>
    <t>1301.0001.23.0000669-6</t>
  </si>
  <si>
    <t>069.1459.2023.0001465-54</t>
  </si>
  <si>
    <t>26 de maio a 27 de agosto de 2023</t>
  </si>
  <si>
    <t xml:space="preserve">Termo de Rescisão Amigável </t>
  </si>
  <si>
    <t>Flavio Cabral Neves - Representante Legal da OSC</t>
  </si>
  <si>
    <t>Confederação Brasileira de Wrestling</t>
  </si>
  <si>
    <t>04.428.657/0001-05</t>
  </si>
  <si>
    <t>AG PC</t>
  </si>
  <si>
    <t>20/23</t>
  </si>
  <si>
    <t>21301.0001.23.0000205-6</t>
  </si>
  <si>
    <t xml:space="preserve">Apoio financeiro para realização da “COPA MARIA BONITA
DE TAEKWONDO“, no dia 03 de junho de 2023.  Valor Global:
R$ 85.710,00 (oitenta e cinco mil, setecentos e dez reais). Vigência: 120 (cento e vinte) dias.
Gestor da Parceira: Sinval Vieira da Silva Filho, Coordenador de Excelência Esportiva. Data:
27/04/2023. 
</t>
  </si>
  <si>
    <t>Inexigibilidade de Chamamento Público nº 020/2023.DOE 27/04/23.                             Arts. 30 e 31 da Lei Federal nº 13.019, de 31/07/2014.</t>
  </si>
  <si>
    <t>21301.0001.23.0000736-6</t>
  </si>
  <si>
    <t>069.1459.2023.0001787-58</t>
  </si>
  <si>
    <t>03 de junho de 2023</t>
  </si>
  <si>
    <t>069.1486.2023.0003745-89</t>
  </si>
  <si>
    <t>Termo de Apostilamento           nº 33/2023</t>
  </si>
  <si>
    <t xml:space="preserve"> Marcio
Menezes Mascarenhas - Representante Legal da FEBT </t>
  </si>
  <si>
    <t>Federação Esportiva Baiana de Taekwondo - FEBT</t>
  </si>
  <si>
    <t>1ª OF(7)d</t>
  </si>
  <si>
    <t>07.599.621/0001-8</t>
  </si>
  <si>
    <t>24/23</t>
  </si>
  <si>
    <t>21301.0001.23.0000204-8</t>
  </si>
  <si>
    <t xml:space="preserve">Apoio financeiro para realização do “CAMPEONATO
BAIANO DE CORRIDA DE AVENTURA 2023”, de 28 de abril a 29 de outubro de 2023, em 5 (cinco)
etapas, nos Municípios Baianos de Piatã, Camamu, Salvador, Cachoeira, Juazeiro e Ibicoara.Valor Global: R$ 230.266,00 (duzentos e trinta mil
duzentos e sessenta e seis reais). Vigência: 244 (duzentos e quarenta e quatro) dias. Gestor da
Parceira: Sinval Vieira da Silva Filho, Coordenador de Excelência Esportiva. Data: 27/04/2023.
</t>
  </si>
  <si>
    <t>Inexigibilidade de Chamamento Público nº 23/2023.DOE 28/04/23.                             Arts. 30 e 31 da Lei Federal nº 13.019, de 31/07/2014.</t>
  </si>
  <si>
    <t xml:space="preserve">21301.0001.23.0000737-4 21301.0001.23.0000738-2
</t>
  </si>
  <si>
    <t>069.1459.2023.0001816-27</t>
  </si>
  <si>
    <t>28 de abril a 29 de outubro de 2023</t>
  </si>
  <si>
    <t>Termo de Apostilamento nº 47/2023</t>
  </si>
  <si>
    <t>Vitor Hugo Moreau
da Cunha - Representante Legal da FBCA</t>
  </si>
  <si>
    <t>Federação Baiana de Corrida de Aventura - FBCA</t>
  </si>
  <si>
    <t xml:space="preserve">13.233.332/0001-68 </t>
  </si>
  <si>
    <t>19/23</t>
  </si>
  <si>
    <t>21301.0001.23.0000210-2</t>
  </si>
  <si>
    <t xml:space="preserve">Apoio financeiro
para fazer frente às despesas de comunicação e uniforme, do Projeto “Campeonato Baiano de
Futevôlei 4x4 2023”,de 26/05/2023 a 10/12/2023, nos municípios baianos de Salvador, Juazeiro,
Itacaré, Remanso, Rodelas e Morro de São Paulo.Valor Global:
R$ 228.550,00 (duzentos e vinte e oito mil quinhentos e cinquenta reais). Vigência: 280
(duzentos e oitenta) dias. Gestor da Parceira: Sinval Vieira da Silva Filho, Coordenador de
Excelência Esportiva. Data: 03/05/2023. </t>
  </si>
  <si>
    <t>Inexigibilidade de Chamamento Público nº 18/2023.DOE 25/04/23.                             Arts. 30 e 31 da Lei Federal nº 13.019, de 31/07/2014.</t>
  </si>
  <si>
    <t>21301.0001.23.0000778-1</t>
  </si>
  <si>
    <t>069.1459.2023.0001871-53</t>
  </si>
  <si>
    <t>26/05/2023 a 10/12/2023</t>
  </si>
  <si>
    <t>069.1486.2023.0004298-21</t>
  </si>
  <si>
    <t>......</t>
  </si>
  <si>
    <t>........</t>
  </si>
  <si>
    <t xml:space="preserve"> Termo de Apostilamento nº 29/2023</t>
  </si>
  <si>
    <t xml:space="preserve"> Tadeu de Carvalho Lins - Representante Legal da FAFEB</t>
  </si>
  <si>
    <t>Federação das Associações de Futevôlei do Estado da Bahia - FAFEB</t>
  </si>
  <si>
    <t xml:space="preserve">Termo de Apostilamento nº 57/2023 </t>
  </si>
  <si>
    <t xml:space="preserve">07.277.543/0001-08 </t>
  </si>
  <si>
    <t>21301.0001.23.0001767-1</t>
  </si>
  <si>
    <t>11/23</t>
  </si>
  <si>
    <t>21301.0001.23.0000211-0</t>
  </si>
  <si>
    <t xml:space="preserve">Apoio financeiro para fazer frente às despesas
de infraestrutura, comunicação, material esportivo, premiação, material promocional e outros
serviços, do Projeto “SEMINÁRIO TÉCNICO DE ARBITRAGEM E LESÕES NO ESPORTE
E COPA LAURO DE FREITAS DE TAEKWONDO”, no período de 20/05/2023 e 11/06/2023,
Centro de Boxe e Artes Marciais, na Rua Roberto Correa, nº 20, Bairro Roma, Salvador- BA e na
Arena de Esportes, na Avenida Praia de Copacabana,                nº 1764, Ipitanga, Lauro de Freitas-BA
. Valor Global: R$ 114.200,00 (cento e quatorze mil e duzentos
reais). Vigência: 120 (cento e vinte) dias. Gestor da Parceira: Sinval Vieira da Silva Filho,
Coordenador de Excelência Esportiva. Data: 08/05/2023. </t>
  </si>
  <si>
    <t>Inexigibilidade de Chamamento Público nº 10/2023.DOE 03/05/23                            Arts. 30 e 31 da Lei Federal nº 13.019, de 31/07/2014.</t>
  </si>
  <si>
    <t xml:space="preserve">21301.0001.23.0000798-6
</t>
  </si>
  <si>
    <t>069.1459.2023.0001996-74</t>
  </si>
  <si>
    <t>20/05/2023 e 11/06/2023</t>
  </si>
  <si>
    <t>069.1486.2023.0002996-09</t>
  </si>
  <si>
    <t xml:space="preserve"> Termo de Apostilamento nº 18/2023</t>
  </si>
  <si>
    <t xml:space="preserve"> Marcio Menezes Mascarenhas - Representante Legal da
FEBT</t>
  </si>
  <si>
    <t>07.599.621/0001-82</t>
  </si>
  <si>
    <t>.....</t>
  </si>
  <si>
    <t>Oscar Schmidt Sobrinho - Representante Legal da FBC</t>
  </si>
  <si>
    <t>16/23</t>
  </si>
  <si>
    <t>21301.0001.23.0000214-5</t>
  </si>
  <si>
    <t xml:space="preserve"> Apoio financeiro para realização da “COPA JUDÔ DO VALE”, nos dias 22 e
23 de julho de 2023, no município Juazeiro-BA. Valor Global:
R$157.600,00 (cento e cinquenta e sete mil e seiscentos reais), Vigência: 150 (cento e cinquenta)
dias. Gestor da Parceria: Sinval Vieira da Silva Filho, Coordenador de Excelência Esportiva.
Data: 12/05/2023. </t>
  </si>
  <si>
    <t>Inexigibilidade de Chamamento Público nº 15/2023.DOE 06/05/23                             Arts. 30 e 31 da Lei Federal nº 13.019, de 31/07/2014.</t>
  </si>
  <si>
    <t>21301.0001.23.0000844-3</t>
  </si>
  <si>
    <t>069.1459.2023.0002132-51</t>
  </si>
  <si>
    <t xml:space="preserve"> 22 e
23 de julho de 2023</t>
  </si>
  <si>
    <t>069.1486.2023.0005259-78</t>
  </si>
  <si>
    <t xml:space="preserve"> Marcelo
Ornelas da Cruz França Moreira - Representante Legal da FEBAJU </t>
  </si>
  <si>
    <t>14.208.243/0001-24</t>
  </si>
  <si>
    <t>26/23</t>
  </si>
  <si>
    <t>21301.0001.23.0000216-1</t>
  </si>
  <si>
    <t>Inexigibilidade de Chamamento Público nº 25/2023.DOE13/05/23                             Arts. 30 e 31 da Lei Federal nº 13.019, de 31/07/2014.</t>
  </si>
  <si>
    <t>21301.0001.23.0000855-9</t>
  </si>
  <si>
    <t xml:space="preserve"> 137.987,95
</t>
  </si>
  <si>
    <t>069.1459.2023.0002229-19</t>
  </si>
  <si>
    <t>20 de maio a 15 de outubro de 2023</t>
  </si>
  <si>
    <t>1301.0001.23.0001717-5</t>
  </si>
  <si>
    <t>27/23</t>
  </si>
  <si>
    <t>21301.0001.23.0000219-6</t>
  </si>
  <si>
    <t xml:space="preserve"> Apoio financeiro para fazer frente às despesas de
infraestrutura, comunicação, material promocional, premiação e outros serviços, do Projeto “COPA
BEACH SOCCER 2023”, de 20 de maio de 2023 a 30 de Julho de 2023, nos Municípios baianos
de Ilhéus, Lauro de Freitas, Salvador e Valença.Valor Global:
R$ 184.240,00 (cento e oitenta e quatro mil duzentos e quarenta reais). Vigência: 240 (duzentos
e quarenta) dias. Gestor da Parceira: Sinval Vieira da Silva Filho, Coordenador de Excelência
Esportiva. Data: 19/05/2023. </t>
  </si>
  <si>
    <t>Inexigibilidade de Chamamento Público nº 26/2023.DOE17/05/23                             Arts. 30 e 31 da Lei Federal nº 13.019, de 31/07/2014.</t>
  </si>
  <si>
    <t xml:space="preserve">21301.0001.23.0000868-0
</t>
  </si>
  <si>
    <t>069.1459.2023.0002291-74</t>
  </si>
  <si>
    <t xml:space="preserve"> 20 de maio de 2023 a 30 de Julho de 2023</t>
  </si>
  <si>
    <t>Termo de Apostilamento               nº55/2023</t>
  </si>
  <si>
    <t>Francisco de Assis Conceição Ferreira - Representante Legal da Federação de Beach
Soccer do Estado da Bahia</t>
  </si>
  <si>
    <t>Federação de Beach Soccer do Estado da Bahia</t>
  </si>
  <si>
    <t>Termo de Apostilamento               nº66/2023</t>
  </si>
  <si>
    <t xml:space="preserve">03.761.166/0001-19 </t>
  </si>
  <si>
    <t>Inexigibilidade de Chamamento Público nº 22/2023.DOE18/05/23                             Arts. 30 e 31 da Lei Federal nº 13.019, de 31/07/2014.</t>
  </si>
  <si>
    <t>23/23</t>
  </si>
  <si>
    <t>21301.0001.23.0000224-2</t>
  </si>
  <si>
    <t xml:space="preserve">Apoio financeiro para fazer frente às despesas de estrutura, comunicação,
outros serviços, uniforme e marketing, do Projeto “OPEN PAN-AMERICANO DE JUDÔ SUB-18,
SUB-21 E SÊNIOR”, a ser realizado no período de 03/07/2023 a 12/07/2023, no Município
de Lauro de Freitas-Ba.Valor Global: R$ 417.000,00 (quatrocentos e dezessete mil
reais). Vigência: 120 (cento e vinte) dias. Gestor da Parceira: Sinval Vieira da Silva Filho,
Coordenador de Excelência Esportiva. Data: 23/05/2023. </t>
  </si>
  <si>
    <t xml:space="preserve"> 21301.0001.23.0000889-3</t>
  </si>
  <si>
    <t>069.1459.2023.0002356-54</t>
  </si>
  <si>
    <t>03/07/2023 a 12/07/2023</t>
  </si>
  <si>
    <t>069.1486.2023.0005188-40</t>
  </si>
  <si>
    <t xml:space="preserve">Marcelo Ornelas da Cruz França Moreira - Representante
Legal da FEBAJU </t>
  </si>
  <si>
    <t>25/23</t>
  </si>
  <si>
    <t>21301.0001.23.0000231-5</t>
  </si>
  <si>
    <t xml:space="preserve">Apoio financeiro para fazer frente às despesas de logística /
estrutura do evento, fardamento das equipes de trabalho e estrutura de marketing, do Projeto
“CAMPEONATO BRASILEIRO LOTERIAS CAIXA DE GINÁSTICA ARTÍSTICA 2023”, de 10
de agosto de 2023 a 22 de agosto de 2023, no Município de Lauro de Freitas-Ba.  Valor Global: R$ 448.500,00 (quatrocentos e quarenta e oito mil
e quinhentos reais). Vigência: 120 (cento e vinte) dias. Gestor da Parceira: Sinval Vieira da
Silva Filho, Coordenador de Excelência Esportiva. Data: 24/05/2023. </t>
  </si>
  <si>
    <t>Inexigibilidade de Chamamento Público nº 24/2023.DOE18/05/23                             Arts. 30 e 31 da Lei Federal nº 13.019, de 31/07/2014.</t>
  </si>
  <si>
    <t>21301.0001.23.0000907-5</t>
  </si>
  <si>
    <t>069.1459.2023.0002405-77</t>
  </si>
  <si>
    <t>10
de agosto de 2023 a 22 de agosto de 2023</t>
  </si>
  <si>
    <t xml:space="preserve"> Evelin de Oliveira Lobo Sousa - Representante Legal
da FBG</t>
  </si>
  <si>
    <t>Federação Bahiana de Ginástica - FBG</t>
  </si>
  <si>
    <t>00.424.426/0001-72</t>
  </si>
  <si>
    <t>1301.0001.23.0001716-7</t>
  </si>
  <si>
    <t xml:space="preserve">1ª OF(11)d </t>
  </si>
  <si>
    <t>Federação Bahiana de Tênis -
FBT</t>
  </si>
  <si>
    <t xml:space="preserve">13.587.282/0001-17 </t>
  </si>
  <si>
    <t>29/23</t>
  </si>
  <si>
    <t>21301.0001.23.0000227-7</t>
  </si>
  <si>
    <t xml:space="preserve">Apoio financeiro
para realização do “CAMPEONATO BAIANO DE BOXE 2023”, de 28 de maio a 09 de julho de
2023, no Centro Treinamento de Boxe e Artes Marciais Waldemar Santana, em Salvador - Bahia,
R. Roberto Corrêa, nº 20, Roma, Salvador/BA. Valor Global:
R$ 379.930,00 (trezentos e setenta e nove mil, novecentos e trinta reais). Vigência: 110 (cento e
dez) dias. Gestor da Parceira: Sinval Vieira da Silva Filho, Coordenador de Excelência Esportiva.
Data: 24/05/2023. </t>
  </si>
  <si>
    <t>Inexigibilidade de Chamamento Público nº 28/2023.DOE19/05/23                             Arts. 30 e 31 da Lei Federal nº 13.019, de 31/07/2014.</t>
  </si>
  <si>
    <t xml:space="preserve">: 21301.0001.23.0000900-8
</t>
  </si>
  <si>
    <t>069.1459.2023.0002403-13</t>
  </si>
  <si>
    <t>28 de maio a 09 de julho de
2023</t>
  </si>
  <si>
    <t>069.1486.2023.0004570-18</t>
  </si>
  <si>
    <t>Termo de Apostilamento           nº 27/2023</t>
  </si>
  <si>
    <t>Alteração do Plano de Trabalho</t>
  </si>
  <si>
    <t>Afonso
Carlos Abreu Nunes - Representante Legal da BOXEBAHI</t>
  </si>
  <si>
    <t>Federação de Boxe Olímpico e Profissional do Estado da Bahia - BOXEBAHIA</t>
  </si>
  <si>
    <t xml:space="preserve">10.938.790/0001-04 </t>
  </si>
  <si>
    <t>30/23</t>
  </si>
  <si>
    <t>21301.0001.23.0000232-3</t>
  </si>
  <si>
    <t>Apoio financeiro para realização do “Circuito
Baiano de Esportes aquáticos 2023”, de 25/05/2023 à 31/12/2023.  Valor Global: R$ 565.768,00
(quinhentos e sessenta e cinco mil, setecentos e sessenta e oito reais). Vigência: 300 (trezentos)
dias. Gestor da Parceira: Sinval Vieira da Silva Filho, Coordenador de Excelência Esportiva.
Data: 24/05/2023.</t>
  </si>
  <si>
    <t>Inexigibilidade de Chamamento Público nº 29/2023.DOE 25/05/23                             Arts. 30 e 31 da Lei Federal nº 13.019, de 31/07/2014.</t>
  </si>
  <si>
    <t>21301.0001.23.0000908-3</t>
  </si>
  <si>
    <t xml:space="preserve">352.205,00
</t>
  </si>
  <si>
    <t>069.1459.2023.0002430-88</t>
  </si>
  <si>
    <t>25/05/2023 à 31/12/2023</t>
  </si>
  <si>
    <t>069.1486.2023.0004771-24</t>
  </si>
  <si>
    <t>Termo de Apostilamento nº 70/2023</t>
  </si>
  <si>
    <t xml:space="preserve"> Diego
Rocha Dias de Albuquerque - Representante Legal da FBDA</t>
  </si>
  <si>
    <t>Federação Baiana de Desportos
Aquáticos - FBDA</t>
  </si>
  <si>
    <t xml:space="preserve">13.576.137/0001-30 </t>
  </si>
  <si>
    <t>21301.0001.23.0001912-7</t>
  </si>
  <si>
    <t>21301.0001.23.0000251-1</t>
  </si>
  <si>
    <t xml:space="preserve">Apoio financeiro para fazer frente às despesas de infraestrutura,
comunicação, material promocional, premiação e outros serviços, do Projeto “CAMPEONATO
BAIANO DE AUTOMOBILISMO 2023”, no período de 04/06/2023 a 07/10/2023, nos municípios
baianos de Camaçari, Barra da Estiva, Dias d’Ávila, Vitória da Conquista e Salvador. Valor Global: R$ 250.000,00 (duzentos e cinquenta mil
reais). Vigência: 180 (cento e oitenta) dias. Gestor da Parceira: Sinval Vieira da Silva Filho,
Coordenador de Excelência Esportiva. Data: 11/04/2023. </t>
  </si>
  <si>
    <t>Inexigibilidade de Chamamento Público nº 31/2023.DOE 03/06/23                           Arts. 30 e 31 da Lei Federal nº 13.019, de 31/07/2014.</t>
  </si>
  <si>
    <t>21301.0001.23.0001040-5</t>
  </si>
  <si>
    <t>069.1459.2023.0002648-32</t>
  </si>
  <si>
    <t>Termo de Apostilamento nº 39/2023</t>
  </si>
  <si>
    <t>Miguel Jacob Miguel Filho, Representante Legal da FBA</t>
  </si>
  <si>
    <t>Federação de Automobilismo da Bahia - FAB</t>
  </si>
  <si>
    <t>Termo de Apostilamento nº 46/2023</t>
  </si>
  <si>
    <t>05.220.805/0001-64</t>
  </si>
  <si>
    <t>1301.0001.23.0001919-4</t>
  </si>
  <si>
    <t>Termo de Apostilamento nº 49/2023</t>
  </si>
  <si>
    <t>Termo de Apostilamento nº 59/2023</t>
  </si>
  <si>
    <t>17/10/2023                         27/10/2023</t>
  </si>
  <si>
    <t>31/23</t>
  </si>
  <si>
    <t>21301.0001.23.0000272-2</t>
  </si>
  <si>
    <t xml:space="preserve">Apoio financeiro para realização da “COPA BAHIA DE CICLISMO E MTB 2023”,
de 12 de agosto de 2023 a 22 de outubro de 2023.Valor Global:
R$ 396.363,50 (trezentos e noventa e seis mil, trezentos e sessenta e três reais e cinquenta
centavos). Vigência: 130 (cento e trinta) dias. Gestor da Parceira: Sinval Vieira da Silva Filho,
Coordenador de Excelência Esportiva. Data: 01/06/2023. </t>
  </si>
  <si>
    <t>Inexigibilidade de Chamamento Público nº 30/2023.DOE 27/05/23                             Arts. 30 e 31 da Lei Federal nº 13.019, de 31/07/2014.</t>
  </si>
  <si>
    <t>21301.0001.23.0001279-3</t>
  </si>
  <si>
    <t>069.1459.2023.0002656-42</t>
  </si>
  <si>
    <t>12 de agosto de 2023 a 22 de outubro de 2023</t>
  </si>
  <si>
    <t>069.1486.2023.0005281-36</t>
  </si>
  <si>
    <t xml:space="preserve">Termo de Apostilamento nº 24/2023 </t>
  </si>
  <si>
    <t>1ºTA(71)d</t>
  </si>
  <si>
    <t>21301.0001.23.0001916-1</t>
  </si>
  <si>
    <t>CAPE</t>
  </si>
  <si>
    <t>34/23</t>
  </si>
  <si>
    <t>21301.0001.23.0000273-0</t>
  </si>
  <si>
    <t xml:space="preserve">Apoio financeiro para realização da “13ª
COPA 2 DE JULHO DE FUTEBOL SUB-15”, de 10 de junho de 2023 a 14 de julho de 2023.
  Valor Global: R$ 719.456,13 (setecentos e dezenove mil
quatrocentos e cinquenta e seis reais e treze centavos). Vigência: 90 (noventa) dias. Gestor da
Parceria: Sinval Vieira da Silva Filho, Coordenador de Excelência Esportiva. Data: 09/06/2023.
</t>
  </si>
  <si>
    <t>Inexigibilidade de Chamamento Público nº 33/2023.DOE 08/06/23                             Arts. 30 e 31 da Lei Federal nº 13.019, de 31/07/2014.</t>
  </si>
  <si>
    <t>21301.0001.23.0001070-7</t>
  </si>
  <si>
    <t>069.1459.2023.0002763-34</t>
  </si>
  <si>
    <t xml:space="preserve"> 10 de junho de 2023 a 14 de julho de 2023</t>
  </si>
  <si>
    <t>Luiz Eduardo Machado
dos Santos - Representante Legal da FBDP</t>
  </si>
  <si>
    <t>Federação Baiana de Desporto de Participação- FBDP</t>
  </si>
  <si>
    <t xml:space="preserve">07.146.381/0001-60 </t>
  </si>
  <si>
    <t>35/23</t>
  </si>
  <si>
    <t>21301.0001.23.0000299-4</t>
  </si>
  <si>
    <t xml:space="preserve"> Apoio financeiro para fazer frente às despesas de infraestrutura,
comunicação, material, premiação e outros serviços, do Projeto “CAMPEONATO MARIA
QUITÉRIA 2023”, no período de 08/07/2023 à 03/12/2023, nos Municípios baianos de
Salvador e Lauro de Freitas.
Valor Global: R$90.000,00 (noventa
mil reais). Vigência: 210 (duzentos e dez) dias. Gestor da Parceria: Sinval Vieira da Silva Filho,
Coordenador de Excelência Esportiva. Data: 22/06/2023. </t>
  </si>
  <si>
    <t>Inexigibilidade de Chamamento Público nº 34/2023.DOE 16/06/23                             Arts. 30 e 31 da Lei Federal nº 13.019, de 31/07/2014.</t>
  </si>
  <si>
    <t xml:space="preserve">21301.0001.23.0001233-5
</t>
  </si>
  <si>
    <t>069.1459.2023.0002972-51</t>
  </si>
  <si>
    <t>08/07/2023 à 03/12/2023</t>
  </si>
  <si>
    <t>Renata Rafaela da Cruz Barros - Representante Legal da
FBAF</t>
  </si>
  <si>
    <t>Federação Baiana de Arco e Flecha - FBAF</t>
  </si>
  <si>
    <t>45.869.052/0001-37</t>
  </si>
  <si>
    <t>38/23</t>
  </si>
  <si>
    <t>21301.0001.23.0000287-0</t>
  </si>
  <si>
    <t xml:space="preserve"> Apoio financeiro para realização da “COPA BAIANA DE
CATEGORIAS DE BASE”, no período de 01/07/2023 a 20/08/2023, nos municípios baianos de
Itabuna, Capim Grosso, Simões Filho e Salvador.Valor Global:
R$132.200,00 (cento e trinta e dois mil e duzentos reais). Vigência: 110 (cento e dez) dias.
Gestor da Parceria: Sinval Vieira da Silva Filho, Coordenador de Excelência Esportiva. Data:
22/06/2023. </t>
  </si>
  <si>
    <t>Inexigibilidade de Chamamento Público nº 37/2023.DOE 17/06/23                             Arts. 30 e 31 da Lei Federal nº 13.019, de 31/07/2014.</t>
  </si>
  <si>
    <t>21301.0001.23.0001131-2</t>
  </si>
  <si>
    <t>069.1459.2023.0002969-55</t>
  </si>
  <si>
    <t>01/07/2023 a 20/08/2023</t>
  </si>
  <si>
    <t>069.1486.2023.0004869-72</t>
  </si>
  <si>
    <t>Termo de Apostilamento                      nº 34/2023</t>
  </si>
  <si>
    <t xml:space="preserve"> Eduardo
Conceição Souza - Representante Legal da FBV </t>
  </si>
  <si>
    <t>Termo de Apostilamento                      nº 35/2023</t>
  </si>
  <si>
    <t>Termo de Apostilamento                      nº 42/2023</t>
  </si>
  <si>
    <t>42/23</t>
  </si>
  <si>
    <t>21301.0001.23.0001139-8</t>
  </si>
  <si>
    <t xml:space="preserve">Apoio financeiro para realização do “TORNEIO REGIONAL DE
GINÁSTICA RÍTMICA - ETAPA NORDESTE 2023”, de 01 a 10 de setembro de 2023.Valor Global: R$ 197.250,00 (Cento e noventa e sete mil duzentos
e cinquenta reais). Vigência: 120 (cento e vinte) dias. Gestor da Parceira: Sinval Vieira da Silva
Filho, Coordenador de Excelência Esportiva. Data: 26/06/2023. </t>
  </si>
  <si>
    <t>Inexigibilidade de Chamamento Público nº 41/2023.DOE 21/06/23                            Arts. 30 e 31 da Lei Federal nº 13.019, de 31/07/2014.</t>
  </si>
  <si>
    <t>069.1459.2023.0003030-81</t>
  </si>
  <si>
    <t>01 a 10 de setembro de 2023</t>
  </si>
  <si>
    <t xml:space="preserve">1ª OF(08)d </t>
  </si>
  <si>
    <t>Evelin de Oliveira Lobo Sousa - Representante Legal da
FBG</t>
  </si>
  <si>
    <t>41/23</t>
  </si>
  <si>
    <t xml:space="preserve">21301.0001.23.0000301-1
</t>
  </si>
  <si>
    <t xml:space="preserve">Apoio financeiro para realização da “COPA
BAHIA VOLEIMASTER DE PRAIA 2023 - 1ª EDIÇÃO”, de 28 a 30/07/2023, na Praia da
Ribeira, em Salvador/BA.Valor
Global: R$76.615,00 (setenta e seis mil seiscentos e quinze reais). Vigência: 90 (noventa)
dias. Gestor da Parceria: Sinval Vieira da Silva Filho, Coordenador de Excelência Esportiva.
Data: 03/07/2023. </t>
  </si>
  <si>
    <t>Inexigibilidade de Chamamento Público nº 40/2023.DOE 27/06/23                             Arts. 30 e 31 da Lei Federal nº 13.019, de 31/07/2014.</t>
  </si>
  <si>
    <t>21301.0001.23.0001232-7</t>
  </si>
  <si>
    <t>069.1459.2023.0003101-17</t>
  </si>
  <si>
    <t>28 a 30/07/2023</t>
  </si>
  <si>
    <t>069.1486.2023.0004506-09</t>
  </si>
  <si>
    <t>1º Res.                  Not.194/23</t>
  </si>
  <si>
    <t>Termo de Apostilamento                      nº 41/2023</t>
  </si>
  <si>
    <t xml:space="preserve"> Roberto
Conceição Marcelino - Representante Legal da FBV MASTER</t>
  </si>
  <si>
    <t>Kátia</t>
  </si>
  <si>
    <t>Federação Baiana de Vôlei Máster - FBV MÁSTER</t>
  </si>
  <si>
    <t>43.443.214/0001-45</t>
  </si>
  <si>
    <t>43/23</t>
  </si>
  <si>
    <t>21301.0001.23.0000300-1</t>
  </si>
  <si>
    <t xml:space="preserve">Apoio financeiro para fazer frente às despesas de Comunicação
(divulgação), Infraestrutura, Premiação, Outros Serviços e Material Promocional do
“CAMPEONATO BAIANO DE KARATÊ 2023 KATÁ E KUMITÊ”, nos dias 15 e 16 de julho
de 2023, na Arena de Esportes da Bahia, município de Lauro de Freitas-Ba.Valor Global: R$332.700,00
(trezentos e trinta e dois mil e setecentos reais). Vigência: 60 (sessenta) dias. Gestor da
Parceria: Sinval Vieira da Silva Filho, Coordenador de Excelência Esportiva. Data: 29/06/2023.
</t>
  </si>
  <si>
    <t>Inexigibilidade de Chamamento Público nº 42/2023.DOE 28/06/23                             Arts. 30 e 31 da Lei Federal nº 13.019, de 31/07/2014.</t>
  </si>
  <si>
    <t>21301.0001.23.0001231-9</t>
  </si>
  <si>
    <t>069.1459.2023.0003100-28</t>
  </si>
  <si>
    <t>15 e 16 de julho
de 2023</t>
  </si>
  <si>
    <t xml:space="preserve"> Antônio Carlos Negreiro 
Representante Legal da FBK </t>
  </si>
  <si>
    <t xml:space="preserve">
 Federação Bahiana de Karatê - FBK
</t>
  </si>
  <si>
    <t xml:space="preserve">14.108.112/0001-75 </t>
  </si>
  <si>
    <t>39/23</t>
  </si>
  <si>
    <t>21301.0001.23.0000318-4</t>
  </si>
  <si>
    <t>Apoio financeiro para realização do “XXI CAMPEONATO
BAIANO DE ORIENTAÇÃO”, de 09 de julho de 2023 a 26 de novembro de 2023, nos Municípios
Baianos de Tanquinho, Mutuípe, Riachão de Jacuípe, Cachoeira e Feira de Santana.Valor Global: R$ 149.632,00 (cento e quarenta e nove mil,
seiscentos e trinta e dois reais). Vigência: 180 (cento e oitenta) dias. Gestor da Parceira: Sinval
Vieira da Silva Filho, Coordenador de Excelência Esportiva. Data: 04/07/2023.</t>
  </si>
  <si>
    <t>Inexigibilidade de Chamamento Público nº 38/2023.DOE 29/06/23                             Arts. 30 e 31 da Lei Federal nº 13.019, de 31/07/2014.</t>
  </si>
  <si>
    <t>21301.0001.23.0001280-7</t>
  </si>
  <si>
    <t xml:space="preserve"> 07/07/2023</t>
  </si>
  <si>
    <t>069.1459.2023.0003141-04</t>
  </si>
  <si>
    <t xml:space="preserve">09 de julho de 2023 a 26 novembro de 2023 </t>
  </si>
  <si>
    <t xml:space="preserve">Renato Costa Rodrigues - Representante
Legal da FBO </t>
  </si>
  <si>
    <t xml:space="preserve"> Federação Baiana de Orientação - FBO</t>
  </si>
  <si>
    <t>21.810.887/0001-53</t>
  </si>
  <si>
    <t>21301.0001.23.0001908-9  21301.0001.23.0001921-6</t>
  </si>
  <si>
    <t>37/23</t>
  </si>
  <si>
    <t>21301.0001.23.0000319-2</t>
  </si>
  <si>
    <t xml:space="preserve">Apoio financeiro para realização da “ETAPA BAIANA
DE MMA”, no dia 08 de julho de 2023, no Centro de Treinamento de Boxe e Artes Marciais
Waldemar Santana, município de Salvador. Valor Global:
R$ 89.410,00 (oitenta e nove mil quatrocentos e dez reais). Vigência: 65 (sessenta e cinto) dias.
Gestor da Parceira: Sinval Vieira da Silva Filho, Coordenador de Excelência Esportiva. Data:
07/07/2023. </t>
  </si>
  <si>
    <t>Inexigibilidade de Chamamento Público nº 36/2023.DOE 07/07/23                             Arts. 30 e 31 da Lei Federal nº 13.019, de 31/07/2014.</t>
  </si>
  <si>
    <t>21301.0001.23.0001284-1</t>
  </si>
  <si>
    <t>069.1459.2023.0003217-39</t>
  </si>
  <si>
    <t>08 de julho de 2023</t>
  </si>
  <si>
    <t>069.1486.2023.0004446-25</t>
  </si>
  <si>
    <t xml:space="preserve">Termo de Apostilamento nº 37/2023 </t>
  </si>
  <si>
    <t xml:space="preserve">Evandro
Alves Nascimento - Representante Legal da FBJJMMA </t>
  </si>
  <si>
    <t>36/23</t>
  </si>
  <si>
    <t>21301.0001.23.0000335-4</t>
  </si>
  <si>
    <t xml:space="preserve">Apoio financeiro para realização do “CAMPEONATO BRASILEIRO SUB-21
INDIVIDUAL E POR EQUIPES”, de 04 de agosto de 2023 a 07 de agosto de 2023, na Av.
Praia de Copacabana, nº 1764, Ipitanga, Lauro de Freitas/BA.  Valor Global: R$
210.100,00 (duzentos e dez mil e cem reais). Vigência: 150 (cento e cinquenta) dias. Gestor da
Parceira: Sinval Vieira da Silva Filho, Coordenador de Excelência Esportiva. Data: 05/07/2023.
</t>
  </si>
  <si>
    <t>Inexigibilidade de Chamamento Público nº 35/2023.DOE 04/07/23                             Arts. 30 e 31 da Lei Federal nº 13.019, de 31/07/2014.</t>
  </si>
  <si>
    <t>21301.0001.23.0001345-5</t>
  </si>
  <si>
    <t>069.1459.2023.0003237-82</t>
  </si>
  <si>
    <t>04 de agosto de 2023 a 07 de agosto de 2023</t>
  </si>
  <si>
    <t xml:space="preserve">Termo de Apostilamento nº 36/2023 </t>
  </si>
  <si>
    <t xml:space="preserve"> Marcelo Ornelas da Cruz
França Moreira - Representante Legal da FEBAJU</t>
  </si>
  <si>
    <t>45/23</t>
  </si>
  <si>
    <t>21301.0001.23.0000321-4</t>
  </si>
  <si>
    <t xml:space="preserve">Apoio financeiro para fazer frente às despesas de infraestrutura, do Projeto
“CARAVANA DO JUDÔ”, de 11 de julho de 2023 a 20 de julho de 2023, no Ginásio Poliesportivo
de Cajazeiras e no Centro de Treinamento de Boxe e Artes Marciais Waldemar Santana,
localizados no Município de Salvador-Ba.  Valor Global: R$
200.000,00 (duzentos mil reais). Vigência: 67 (sessenta e sete) dias. Gestor da Parceira: Sinval
Vieira da Silva Filho, Coordenador de Excelência Esportiva. Data: 10/07/2023. 
</t>
  </si>
  <si>
    <t>Inexigibilidade de Chamamento Público nº 44/2023.DOE 05/07/23                             Arts. 30 e 31 da Lei Federal nº 13.019, de 31/07/2014.</t>
  </si>
  <si>
    <t>21301.0001.23.0001295-5</t>
  </si>
  <si>
    <t>069.1459.2023.0003248-35</t>
  </si>
  <si>
    <t>11 de julho de 2023 a 20 de julho de 2023</t>
  </si>
  <si>
    <t>069.1486.2023.0005241-49</t>
  </si>
  <si>
    <t>Termo de Apostilamento nº 38/2023</t>
  </si>
  <si>
    <t>44/23</t>
  </si>
  <si>
    <t>21301.0001.23.0000336-2</t>
  </si>
  <si>
    <t xml:space="preserve">Apoio financeiro para realização da “TAÇA BRASIL DE
FUTSAL SUB 18 2023”, de 16/07/2023 a 22/07/2023.              Valor Global:
R$ 224.250,00 (Duzentos e vinte e quatro mil, duzentos e cinquenta reais). Vigência: 60
(sessenta) dias. Gestor da Parceria: Sinval Vieira da Silva Filho, Coordenador de Excelência
Esportiva. Data: 12/07/2023. </t>
  </si>
  <si>
    <t>Inexigibilidade de Chamamento Público nº 43/2023.DOE 07/07/23                             Arts. 30 e 31 da Lei Federal nº 13.019, de 31/07/2014.</t>
  </si>
  <si>
    <t xml:space="preserve"> 21301.0001.23.0001346-3
</t>
  </si>
  <si>
    <t>069.1459.2023.0003322-69</t>
  </si>
  <si>
    <t xml:space="preserve"> 16/07/2023 a 22/07/2023 </t>
  </si>
  <si>
    <t xml:space="preserve">José Alberto Soares da Cunha Nunes da Silva - Representante Legal da FBFS </t>
  </si>
  <si>
    <t>Federação Bahiana de Futebol de Salão - FUTSAL</t>
  </si>
  <si>
    <t>13.589.395/0001-51</t>
  </si>
  <si>
    <t>46/23</t>
  </si>
  <si>
    <t xml:space="preserve">21301.0001.23.0000344-3
</t>
  </si>
  <si>
    <t xml:space="preserve"> Apoio financeiro para fazer frente às despesas de divulgação,
fardamento, material esportivo, exames médicos, eventos, recursos humanos e custos indiretos,
do “PROJETO PEDAL BICICROSS”, de 01/08/2023 a 31/07/2024, na pista de Bicicross Tertuliano
Torres, localizada no Lote 01 e 02, quadra 05, Loteamento Jardim Iracema, Pituaçú, Salvador/
BA.Valor Global: R$ 799.881,24
(setecentos e noventa e nove mil oitocentos e oitenta e um reais e vinte e quatro centavos).
Vigência: 455 (quatrocentos e cinquenta e cinco) dias. Gestor da Parceria: Álvaro Gonçalves
de Oliveira Filho, Coordenador de Educação Esportiva. Data: 18/07/2023. </t>
  </si>
  <si>
    <t>Inexigibilidade de Chamamento Público nº 45/2023.DOE 13/07/23                             Arts. 30 e 31 da Lei Federal nº 13.019, de 31/07/2014.</t>
  </si>
  <si>
    <t>21301.0001.23.0001366-8</t>
  </si>
  <si>
    <t>069.1459.2023.0003427-36</t>
  </si>
  <si>
    <t xml:space="preserve"> 01/08/2023 a 31/07/2024</t>
  </si>
  <si>
    <t xml:space="preserve"> Dernivan Nunes do Nascimento - Representante Legal da ABS</t>
  </si>
  <si>
    <t>Associação de Bicicross de Salvador - ABS</t>
  </si>
  <si>
    <t>47/23</t>
  </si>
  <si>
    <t>21301.0001.23.0000345-1</t>
  </si>
  <si>
    <t xml:space="preserve">Apoio financeiro para fazer frente às despesas de material promocional,
do Projeto “CIRCUITO NORTE BAIANO DE CORRIDA DE RUA”, de 23/07/2023 a 26/11/2023,
nos municípios baianos de Macururé, Rodelas, Curaçá, Remanso, Campo Alegre de Lourdes,
Uauá, Casa Nova e Juazeiro.
Valor
Global: R$ 279.296,00 (duzentos e setenta e nove mil duzentos e noventa e seis reais). Vigência:
180 (cento e oitenta) dias. Gestor da Parceria: Sinval Vieira da Silva Filho, Coordenador de
Excelência Esportiva. Data: 18/07/2023. </t>
  </si>
  <si>
    <t>Inexigibilidade de Chamamento Público nº 46/2023.DOE13/07/23                             Arts. 30 e 31 da Lei Federal nº 13.019, de 31/07/2014.</t>
  </si>
  <si>
    <t xml:space="preserve"> 21301.0001.23.0001368-4</t>
  </si>
  <si>
    <t>069.1459.2023.0003428-17</t>
  </si>
  <si>
    <t>23/07/2023 a 26/11/2023</t>
  </si>
  <si>
    <t>Antonio Luis Paranhos do Nascimento - Representante Legal da FBA</t>
  </si>
  <si>
    <t>13.575.816/0001-95</t>
  </si>
  <si>
    <t>49/23</t>
  </si>
  <si>
    <t>21301.0001.23.0000346-1</t>
  </si>
  <si>
    <t>Apoio financeiro para realização da “COPA BAHIA VOLEI DE
PRAIA DE CATEGORIAS DE BASE 2023”, de 06 de agosto de 2023 à 15 de outubro de
2023, nos municípios de Lauro de Freitas, Salvador e Vitória da Conquista. Valor Global: R$ 81.000,00
(oitenta e um mil reais). Vigência: 120 (cento e vinte) dias. Gestor da Parceria: Sinval Vieira da
Silva Filho, Coordenador de Excelência Esportiva. Data: 19/07/2023.</t>
  </si>
  <si>
    <t>Inexigibilidade de Chamamento Público nº 48/2023.DOE 14/07/23                             Arts. 30 e 31 da Lei Federal nº 13.019, de 31/07/2014.</t>
  </si>
  <si>
    <t>21301.0001.23.0001369-2</t>
  </si>
  <si>
    <t>069.1459.2023.0003446-07</t>
  </si>
  <si>
    <t>06 de agosto de 2023 à 15 de outubro de
2023</t>
  </si>
  <si>
    <t xml:space="preserve">Termo de Apostilamento nº 64/2023 </t>
  </si>
  <si>
    <t xml:space="preserve">Eduardo Conceição Souza - Representante Legal da
FBV </t>
  </si>
  <si>
    <t xml:space="preserve">Termo de Apostilamento nº 47/2023 </t>
  </si>
  <si>
    <t xml:space="preserve">00.405.169/0001-21 </t>
  </si>
  <si>
    <t>48/23</t>
  </si>
  <si>
    <t>21301.0001.23.0000358-3</t>
  </si>
  <si>
    <t xml:space="preserve">Apoio financeiro para realização do
“CIRCUITO BAIANO DE SKATE AMADOR 2023”, de 05 de agosto de 2023 a 08 de outubro de
2023.Valor Global: R$ 199.999,00
(cento e noventa e nove mil, novecentos e noventa e nove reais). Vigência: 120 (cento e vinte)
dias. Gestor da Parceira: Sinval Vieira da Silva Filho, Coordenador de Excelência Esportiva.
Data: 25/07/2023.
</t>
  </si>
  <si>
    <t>Inexigibilidade de Chamamento Público nº 47/2023.DOE 18/07/23                             Arts. 30 e 31 da Lei Federal nº 13.019, de 31/07/2014.</t>
  </si>
  <si>
    <t>21301.0001.23.0001425-7</t>
  </si>
  <si>
    <t>069.1459.2023.0003568-77</t>
  </si>
  <si>
    <t>05 de agosto de 2023 a 08 de outubro de
2023</t>
  </si>
  <si>
    <t>069.1486.2023.0004437-34</t>
  </si>
  <si>
    <t>Termo de Apostilamento                nº 50/2023</t>
  </si>
  <si>
    <t>Windson Romero Ferreira Campos - Representante Legal da FESEB</t>
  </si>
  <si>
    <t>Federação de Skateboard do Estado da Bahia - FESEB</t>
  </si>
  <si>
    <t>1º TA(40)d</t>
  </si>
  <si>
    <t>06.071.414/0001-98</t>
  </si>
  <si>
    <t xml:space="preserve"> 21301.0001.23.0001759-0</t>
  </si>
  <si>
    <t>50/23</t>
  </si>
  <si>
    <t xml:space="preserve">21301.0001.23.0000360-5
</t>
  </si>
  <si>
    <t xml:space="preserve">Apoio financeiro para fazer frente às despesas de divulgação,
infraestrutura, premiação, outros serviços e material promocional, do Projeto “CIRCUITO
OPEN DE KARATÊ 2023/COPA ASKADE DE KARATÊ 2023”, de 29/07/2023 a 30/09/2023,
nos municípios baianos de Salvador, Vitória da Conquista, Ilhéus e Lauro de Freitas. Valor Global: R$ 205.000,00
(duzentos e cinco mil reais). Vigência150 (cento e cinquenta) dias. Gestor da Parceria: Sinval
Vieira da Silva Filho, Coordenador de Excelência Esportiva. Data: 25/07/2023. </t>
  </si>
  <si>
    <t>Inexigibilidade de Chamamento Público nº 49/2023.DOE 18/07/23                             Arts. 30 e 31 da Lei Federal nº 13.019, de 31/07/2014.</t>
  </si>
  <si>
    <t xml:space="preserve">21301.0001.23.0001493-1
</t>
  </si>
  <si>
    <t>069.1459.2023.0003589-00</t>
  </si>
  <si>
    <t>29/07/2023 a 30/09/2023</t>
  </si>
  <si>
    <t xml:space="preserve">Antônio Carlos Negreiro - Representante
Legal da FBK </t>
  </si>
  <si>
    <t xml:space="preserve"> Federação Bahiana de Karatê - FBK</t>
  </si>
  <si>
    <t>14.108.112/0001-75</t>
  </si>
  <si>
    <t>51/23</t>
  </si>
  <si>
    <t>21301.0001.23.0000363-1</t>
  </si>
  <si>
    <t>Apoio fi nanceiro para realização do “ENGIE OPEN”, de 30 de julho a 05 de
agosto de 2023, na Academia de Tênis e Beach Tênis Smash, município de Feira de Santana,
Bahia. Valor Global: R$400.200,00
(quatrocentos mil e duzentos reais). Vigência: 70 (setenta) dias. Gestor da Parceria: Sinval
Vieira da Silva Filho, Coordenador de Excelência Esportiva. Data: 27/07/2023.</t>
  </si>
  <si>
    <t>Inexigibilidade de Chamamento Público nº 50/2023.DOE 28/07/23                             Arts. 30 e 31 da Lei Federal nº 13.019, de 31/07/2014.</t>
  </si>
  <si>
    <t>21301.0001.23.0001441-9</t>
  </si>
  <si>
    <t>069.1459.2023.0003643-81</t>
  </si>
  <si>
    <t xml:space="preserve"> 30 de julho a 05 de
agosto de 2023</t>
  </si>
  <si>
    <t xml:space="preserve">Eduardo Catharino Gordilho Filho -
Representante Legal da FBT </t>
  </si>
  <si>
    <t>54/23</t>
  </si>
  <si>
    <t>21301.0001.23.0000369-9</t>
  </si>
  <si>
    <t xml:space="preserve">Apoio financeiro para realização do “CIRCUITO BAIANO DE
BASQUETE 3X3”, de 11/08/2023 a 08/10/2023, nos municípios baianos de Lauro de Freitas,
Salvador, e Feira de Santana. Valor
Global: R$ 805.167,00 (oitocentos e cinco mil, cento e sessenta e sete reais). Vigência: 150
(cento e cinquenta) dias. Gestor da Parceira: Sinval Vieira da Silva Filho, Coordenador de
Excelência Esportiva. Data: 01/08/2023. 
</t>
  </si>
  <si>
    <t>Inexigibilidade de Chamamento Público nº 53/2023.DOE 27/07/23                             Arts. 30 e 31 da Lei Federal nº 13.019, de 31/07/2014.</t>
  </si>
  <si>
    <t>21301.0001.23.0001740-1</t>
  </si>
  <si>
    <t>069.1459.2023.0003713-29</t>
  </si>
  <si>
    <t>11/08/2023 a 08/10/2023</t>
  </si>
  <si>
    <t>Termo de Apostilamento nº56/23</t>
  </si>
  <si>
    <t xml:space="preserve">Walter José Fernandes - Representante Legal da FBB </t>
  </si>
  <si>
    <t>Federação Bahiana de Basketball - FBB</t>
  </si>
  <si>
    <t xml:space="preserve">13.573.621/0001-06 </t>
  </si>
  <si>
    <t>52/23</t>
  </si>
  <si>
    <t>21301.0001.23.0000370-2</t>
  </si>
  <si>
    <t xml:space="preserve"> Apoio financeiro para fazer frente às
despesas de infraestrutura, comunicação, material esportivo, premiação, material promocional e
outros serviços, do Projeto “MUAYTHAI OLÍMPICO”, a ser realizado no período de 18/08/2023 e
19/08/2023, no Centro de Boxe e Artes Marciais, Rua Roberto Correa, nº 20, Bairro Roma, SalvadorBA .                                          Valor Global: R$ 276.500,00
(duzentos e setenta e seis mil e quinhentos reais). Vigência: 110 (cento e dez) dias. Gestor da
Parceira: Sinval Vieira da Silva Filho, Coordenador de Excelência Esportiva. Data: 02/08/2023.
</t>
  </si>
  <si>
    <t>Inexigibilidade de Chamamento Público nº 51/2023.DOE 28/07/23                             Arts. 30 e 31 da Lei Federal nº 13.019, de 31/07/2014.</t>
  </si>
  <si>
    <t>21301.0001.23.0001728-0</t>
  </si>
  <si>
    <t>069.1459.2023.0003738-87</t>
  </si>
  <si>
    <t xml:space="preserve"> 18/08/2023 e
19/08/2023</t>
  </si>
  <si>
    <t>069.1486.2023.0005039-07</t>
  </si>
  <si>
    <t>Termo de Apostilamento nº 51/2023</t>
  </si>
  <si>
    <t xml:space="preserve">Ricardo Silva Caldeira -
Representante Legal da FMTT </t>
  </si>
  <si>
    <t xml:space="preserve">36.620.380/0001-04 </t>
  </si>
  <si>
    <t>53/23</t>
  </si>
  <si>
    <t>21301.0001.23.0000371-0</t>
  </si>
  <si>
    <t xml:space="preserve"> Apoio financeiro para fazer frente às despesas
de recursos humanos, material promocional, premiação e serviços de estrutura, do Projeto
“CIRCUITO DE MARATONAS AQUÁTICAS DO VELHO CHICO 2023”, de 13/08/2023
a 29/10/2023, nos municípios baianos de Rodelas, Sobradinho e Juazeiro. Valor Global: R$ 159.540,00
(cento e cinquenta e nove mil e quinhentos e quarenta reais). Vigência: 160 (cento e sessenta)
dias. Gestor da Parceira: Sinval Vieira da Silva Filho, Coordenador de Excelência Esportiva.
Data: 08/08/2023. </t>
  </si>
  <si>
    <t>Inexigibilidade de Chamamento Público nº 52/2023.DOE 02/08/23                           Arts. 30 e 31 da Lei Federal nº 13.019, de 31/07/2014.</t>
  </si>
  <si>
    <t>21301.0001.23.0001714-0</t>
  </si>
  <si>
    <t>069.1459.2023.0003856-21</t>
  </si>
  <si>
    <t>13/08/2023
a 29/10/2023</t>
  </si>
  <si>
    <t xml:space="preserve"> Termo de Apostilamento nº 54/2023</t>
  </si>
  <si>
    <t xml:space="preserve"> Diego
Rocha Dias de Albuquerque - Representante Legal da FBDA </t>
  </si>
  <si>
    <t>55/23</t>
  </si>
  <si>
    <t>069.1486.2023.0003175-18</t>
  </si>
  <si>
    <t>Apoio financeiro para fazer frente às
despesas de infraestrutura, material promocional, comunicação e outros serviços, do Projeto
“BOXE SOLIDÁRIO II 2023”, de 25/08/2023 a 26/08/2023, no Centro de Boxe e Artes Marciais, Rua
Roberto Correa, nº 20, Bairro Roma, Salvador- BA. Valor Global: R$ 120.000,00 (cento e vinte mil reais). Vigência:
62 (sessenta e dois) dias. Gestor da Parceria: Sinval Vieira da Silva Filho, Coordenador de
Excelência Esportiva. Data: 11/08/2023.</t>
  </si>
  <si>
    <t>Inexigibilidade de Chamamento Público nº 54/2023. DOE 11/08/23                           Arts. 30 e 31 da Lei Federal nº 13.019, de 31/07/2014.</t>
  </si>
  <si>
    <t>069.1459.2023.0003932-17</t>
  </si>
  <si>
    <t>25/08/2023 a 26/08/2023</t>
  </si>
  <si>
    <t>Termo de Apostilamento nº 56/2023</t>
  </si>
  <si>
    <t>Antonio José Alves Reis - Representante Legal da LBI</t>
  </si>
  <si>
    <t xml:space="preserve"> Liga de Boxe Amador e Profissional do Interior da Bahia - LBI</t>
  </si>
  <si>
    <t>1ª OF(25)d</t>
  </si>
  <si>
    <t>30.207.861/0001-06</t>
  </si>
  <si>
    <t>57/23</t>
  </si>
  <si>
    <t>21301.0001.23.0000384-2</t>
  </si>
  <si>
    <t xml:space="preserve">Apoio financeiro para realização do
“CAMPEONATO BAIANO DE FUTEBOL FEMININO 2023”, de 11 de agosto a 01 de outubro de
2023.Valor Global: R$ 182.021,16
(cento e oitenta e dois mil vinte e um reais e dezesseis centavos). Vigência: 120 (cento e vinte)
dias. Gestor da Parceria: Sinval Vieira da Silva Filho, Coordenador de Excelência Esportiva.
Data: 10/08/2023. 
</t>
  </si>
  <si>
    <t>Inexigibilidade de Chamamento Público nº 57/2023. DOE 12/08/23                           Arts. 30 e 31 da Lei Federal nº 13.019, de 31/07/2014.</t>
  </si>
  <si>
    <t>21301.0001.23.0001719-1</t>
  </si>
  <si>
    <t>069.1459.2023.0003945-31</t>
  </si>
  <si>
    <t>11 de agosto a 01 de outubro de
2023</t>
  </si>
  <si>
    <t xml:space="preserve"> Luiz
Eduardo Machado dos Santos - Representante Legal da FBDP</t>
  </si>
  <si>
    <t>07.146.381/0001-60</t>
  </si>
  <si>
    <t>56/23</t>
  </si>
  <si>
    <t>21301.0001.23.0000391-5</t>
  </si>
  <si>
    <t>Apoio financeiro para fazer frente às despesas
de infraestrutura, comunicação, material promocional, material, premiação e outros serviços,
do Projeto “TAÇA BAHIA DE BEACH SOCCER 2023”, de 16/09/2023 e 17/09/2023, no
Município de Salvador-BA.
Valor Global: R$ 112.419,00 (cento e doze mil quatrocentos e dezenove reais). Vigência:
62 (sessenta e dois) dias. Gestor da Parceira: Sinval Vieira da Silva Filho, Coordenador de Excelência Esportiva. Data: 22/08/2023.</t>
  </si>
  <si>
    <t>Inexigibilidade de Chamamento Público nº 56/2023. DOE 17/08/23                           Arts. 30 e 31 da Lei Federal nº 13.019, de 31/07/2014.</t>
  </si>
  <si>
    <t>21301.0001.23.0001729-9</t>
  </si>
  <si>
    <t>069.1459.2023.0004169-51</t>
  </si>
  <si>
    <t>16/09/2023 e 17/09/2023</t>
  </si>
  <si>
    <t xml:space="preserve">Termo de   Apostilamento                       nº 62/2023 </t>
  </si>
  <si>
    <t>Assis Conceição Ferreira - Representante Legal da Federação</t>
  </si>
  <si>
    <t xml:space="preserve">
Federação de Beach Soccer do Estado da Bahia
</t>
  </si>
  <si>
    <t>1ª OF(15)d</t>
  </si>
  <si>
    <t>03.761.166/0001-19</t>
  </si>
  <si>
    <t>40/23</t>
  </si>
  <si>
    <t xml:space="preserve">Apoio financeiro para fazer frente às despesas de logística - estrutura
do evento, do Projeto “CIRCUITO BAIANO DE GINÁSTICA 2023”, de 01/09/2023 a 10/12/2023,
nos municípios baianos de Simões Filho, Lauro de Freitas, Salvador, Valença e Camaçari.
Valor Global: R$ 214.500,00
(duzentos e quatorze mil e quinhentos reais). Vigência: 180 (cento e oitenta) dias. Gestor da
Parceira: Sinval Vieira da Silva Filho, Coordenador de Excelência Esportiva. Data: 30/08/2023.
</t>
  </si>
  <si>
    <t>Inexigibilidade de Chamamento Público nº 39/2023. DOE 25/08/23                           Arts. 30 e 31 da Lei Federal nº 13.019, de 31/07/2014.</t>
  </si>
  <si>
    <t>1301.0001.23.0001722-1</t>
  </si>
  <si>
    <t>069.1459.2023.0004335-37</t>
  </si>
  <si>
    <t>01/09/2023 a 10/12/2023</t>
  </si>
  <si>
    <t>Termo de Apostilamento                 nº 63/2023</t>
  </si>
  <si>
    <t>Evelin de Oliveira Lobo
Sousa - Representante Legal da FBG</t>
  </si>
  <si>
    <t>60/23</t>
  </si>
  <si>
    <t>21301.0001.23.0000414-8</t>
  </si>
  <si>
    <t xml:space="preserve"> Apoio financeiro para realização da “TAÇA BAHIA DE CICLISMO
MTB 2023”, de 01 de setembro de 2023 a 03 de dezembro de 2023, nos municípios baianos
de Mucugê, Valença, Conceição do Coité, Amargosa e Cruz das Almas.Valor Global: R$ 389.200,75
(trezentos e oitenta e nove mil, duzentos reais e setenta e cinco centavos). Vigência: 150 (cento
e cinquenta) dias. Gestor da Parceira: Sinval Vieira da Silva Filho, Coordenador de Excelência
Esportiva. Data: 31/08/2023. </t>
  </si>
  <si>
    <t>Inexigibilidade de Chamamento Público nº 60/2023. DOE 26/08/23                           Arts. 30 e 31 da Lei Federal nº 13.019, de 31/07/2014.</t>
  </si>
  <si>
    <t>21301.0001.23.0001730-2</t>
  </si>
  <si>
    <t>069.1459.2023.0004360-48</t>
  </si>
  <si>
    <t xml:space="preserve"> 01 de setembro de 2023 a 03 de dezembro de 2023</t>
  </si>
  <si>
    <t xml:space="preserve">21301.0001.23.0001914-3
</t>
  </si>
  <si>
    <t>61/23</t>
  </si>
  <si>
    <t>21301.0001.23.0000415-6</t>
  </si>
  <si>
    <t xml:space="preserve">Apoio
financeiro para realização do “LUTANDO PELA PAZ”, no período de 01 a 30 de setembro de
2023, na Rua Bom Jesus, n.º 301, Pedro Geronimo, município de Itabuna, Bahia. Valor Global: R$ 114.660,00
(cento e quatorze mil seiscentos e sessenta reais). Vigência: 110 (cento e dez) dias. Gestor da
Parceira: Sinval Vieira da Silva Filho, Coordenador de Excelência Esportiva. Data: 31/08/2023.
</t>
  </si>
  <si>
    <t>Inexigibilidade de Chamamento Público nº 61/2023. DOE 01/09/23                           Arts. 30 e 31 da Lei Federal nº 13.019, de 31/07/2014.</t>
  </si>
  <si>
    <t>21301.0001.23.0001738-8</t>
  </si>
  <si>
    <t>069.1459.2023.0004363-91</t>
  </si>
  <si>
    <t xml:space="preserve"> 01 a 30 de setembro de
2023</t>
  </si>
  <si>
    <t xml:space="preserve"> Afonso Carlos Abreu
Nunes - Representante Legal da BOXEBAHIA </t>
  </si>
  <si>
    <t>10.938.790/0001-04</t>
  </si>
  <si>
    <t>62/23</t>
  </si>
  <si>
    <t xml:space="preserve">Apoio financeiro para fazer frente às despesas de infraestrutura,
comunicação, material promocional, premiação e outros serviços, do Projeto “MOTOCROSS
BONFIM 2023”, de 02 a 03 de setembro de 2023, no município baiano de Senhor do Bonfim.
.  Valor Global: R$ 100.000,00
(cem mil reais). Vigência: 75 (setenta e cinco) dias. Gestor da Parceira: Sinval Vieira da Silva
Filho, Coordenador de Excelência Esportiva. Data: 01/09/2023. </t>
  </si>
  <si>
    <t>Inexigibilidade de Chamamento Público nº 62/2023. DOE 30/08/23                           Arts. 30 e 31 da Lei Federal nº 13.019, de 31/07/2014.</t>
  </si>
  <si>
    <t>21301.0001.23.0001723-1</t>
  </si>
  <si>
    <t>069.1459.2023.0004376-13</t>
  </si>
  <si>
    <t>02 a 03 de setembro de 2023</t>
  </si>
  <si>
    <t>069.1486.2023.0004973-11</t>
  </si>
  <si>
    <t xml:space="preserve"> Wellington Yuri Aguiar de Andrade dos Santos -
Representante Legal da FBM </t>
  </si>
  <si>
    <t>58/23</t>
  </si>
  <si>
    <t>21301.0001.23.0000428-8</t>
  </si>
  <si>
    <t xml:space="preserve">Apoio financeiro para realização do “CAMPEONATO BAHIANO
DE BASQUETE ADULTO E BASE MASC. E FEM. 2023”, de 07 de setembro de 2023 a 04 de
fevereiro de 2024, nos municípios baianos de Salvador, Juazeiro, Irecê e Luís Eduardo Magalhães.
Valor Global: R$ 250.000,00
(duzentos e cinquenta mil reais). Vigência: 240 (duzentos e quarenta) dias. Gestor da
Parceira: Sinval Vieira da Silva Filho, Coordenador de Excelência Esportiva. Data: 04/09/2023.
</t>
  </si>
  <si>
    <t>Inexigibilidade de Chamamento Público nº 58/2023. DOE 30/08/23                           Arts. 30 e 31 da Lei Federal nº 13.019, de 31/07/2014.</t>
  </si>
  <si>
    <t>21301.0001.23.0001755-8</t>
  </si>
  <si>
    <t>069.1459.2023.0004411-22</t>
  </si>
  <si>
    <t>07 de setembro de 2023 a 04 de
fevereiro de 2024</t>
  </si>
  <si>
    <t>Walter José Fernandes -
Representante Legal da FBB</t>
  </si>
  <si>
    <t xml:space="preserve"> Federação Bahiana de Basketball- FBB</t>
  </si>
  <si>
    <t>13.573.621/0001-06</t>
  </si>
  <si>
    <t>65/23</t>
  </si>
  <si>
    <t>21301.0001.23.0000429-6</t>
  </si>
  <si>
    <t xml:space="preserve">Apoio financeiro para fazer frente às despesas de infraestrutura,
comunicação, material promocional, premiação e outros serviços, do Projeto “BAHIA OPEN
DE MOUNTAIN BIKE 2023”, a ser realizado no período de 09/09/2023 à 14/01/2024, nos
municípios baianos de Caetité, Euclides da Cunha, Capim Grosso e Feira de Santana.Valor Global: R$ 225.166,00
(duzentos e vinte e cinco mil cento e sessenta e seis reais). Vigência: 190 (cento e noventa)
dias. Gestor da Parceira: Sinval Vieira da Silva Filho, Coordenador de Excelência Esportiva.
Data: 08/09/2023. </t>
  </si>
  <si>
    <t>Inexigibilidade de Chamamento Público nº65/2023. DOE 09/09/23                          Arts. 30 e 31 da Lei Federal nº 13.019, de 31/07/2014.</t>
  </si>
  <si>
    <t>1301.0001.23.0001823-6</t>
  </si>
  <si>
    <t>069.1459.2023.0004503-85</t>
  </si>
  <si>
    <t>09/09/2023 à 14/01/2024</t>
  </si>
  <si>
    <t>Oscar
Schmidt Sobrinho - Representante Legal da FBC</t>
  </si>
  <si>
    <t>63/23</t>
  </si>
  <si>
    <t>21301.0001.23.0000444-1</t>
  </si>
  <si>
    <t>Apoio financeiro para realização do “TORNEIO INTERNACIONAL BAHIA
JUNIORS CUP 2023”, conforme detalhado no Plano de Trabalho, ANEXO I, e será realizada
no período de 28 de outubro a 04 de novembro de 2023, no CLUBE BAHIANO DE TÊNIS,
em Salvador/BA Valor Global: R$
280.300,00 (duzentos e oitenta mil e trezentos reais). Vigência: 150 (cento e cinquenta) dias.
Gestor da Parceira: Sinval Vieira da Silva Filho, Coordenador de Excelência Esportiva. Data:
19/09/2023.</t>
  </si>
  <si>
    <t>Inexigibilidade de Chamamento Público nº63/2023. DOE13/09/23                          Arts. 30 e 31 da Lei Federal nº 13.019, de 31/07/2014.</t>
  </si>
  <si>
    <t xml:space="preserve">21301.0001.23.0001923-2
</t>
  </si>
  <si>
    <t>069.1459.2023.0004652-26</t>
  </si>
  <si>
    <t>28 de outubro a 04 de novembro de 2023</t>
  </si>
  <si>
    <t xml:space="preserve">Termo de Apostilamento                          nº 65/2023 </t>
  </si>
  <si>
    <t>Alteração da Cláusula Terceira do Termo de Fomento</t>
  </si>
  <si>
    <t xml:space="preserve"> Eduardo
Catharino Gordilho Filho - Representante Legal da FBT</t>
  </si>
  <si>
    <t>13.587.282/0001-17</t>
  </si>
  <si>
    <t>66/23</t>
  </si>
  <si>
    <t>21301.0001.23.0001884-8</t>
  </si>
  <si>
    <t xml:space="preserve"> Apoio financeiro para realização da “LUTA
JUAZEIRO”, nos dias 23 e 24 de setembro de 2023. Valor Global: R$ 146.060,00 (cento e quarenta e seis mil e
sessenta reais). Vigência: 90 (noventa) dias. Gestor da Parceira: Sinval Vieira da Silva Filho,
Coordenador de Excelência Esportiva. Data: 19/09/2023. </t>
  </si>
  <si>
    <t>Inexigibilidade de Chamamento Público nº66/2023. DOE14/09/23                          Arts. 30 e 31 da Lei Federal nº 13.019, de 31/07/2014.</t>
  </si>
  <si>
    <t>069.1459.2023.0004701-49</t>
  </si>
  <si>
    <t>23 e 24 de setembro de 2023</t>
  </si>
  <si>
    <t xml:space="preserve"> Ricardo Silva Caldeira - Representante Legal da FMTT</t>
  </si>
  <si>
    <t>70/23</t>
  </si>
  <si>
    <t>21301.0001.23.0000446-6</t>
  </si>
  <si>
    <t>Apoio financeiro para realização do “CAMPEONATO
BRASILEIRO SÉRIE B DE FUTEBOL DE AMPUTADOS 2023”, de 22 de setembro a 15
de outubro de 2023, na Arena Esportiva Imbuí, município de Salvador-Ba. Valor Global: R$ 121.874,00 (cento e vinte e um mil oitocentos
e setenta e quatro reais). Vigência: 85 (oitenta e cinco) dias. Gestor da Parceira: Joaquim
Maurício Cedraz Nery, Coordenador de Apoio ao Esporte/DFE. Data: 21/09/2023.</t>
  </si>
  <si>
    <t>Inexigibilidade de Chamamento Público nº70/2023. DOE 22/09/23                          Arts. 30 e 31 da Lei Federal nº 13.019, de 31/07/2014.</t>
  </si>
  <si>
    <t xml:space="preserve"> 21301.0001.23.0001895-3
</t>
  </si>
  <si>
    <t>069.1459.2023.0004738-31</t>
  </si>
  <si>
    <t>DFE</t>
  </si>
  <si>
    <t>15
de outubro de 2023</t>
  </si>
  <si>
    <t>Termo de Apostilamento nº 71/2023</t>
  </si>
  <si>
    <t xml:space="preserve"> Luciano da Anunciação Reis e Alex
Fabiano Nascimento da Silva - Representantes Legais da ABDA</t>
  </si>
  <si>
    <t xml:space="preserve">Associação Baiana de
Desporto Adaptado - ABDA
</t>
  </si>
  <si>
    <t>33.297.842/0001-06</t>
  </si>
  <si>
    <t>59/23</t>
  </si>
  <si>
    <t>21301.0001.23.0000463-6</t>
  </si>
  <si>
    <t xml:space="preserve"> Apoio financeiro para fazer frente às
despesas de infraestrutura, comunicação, material promocional, premiação e outros serviços, do
Projeto “CAMPEONATO BAIANO DE REMO 2023”, de 24/09/2023 à 03/12/2023, na Enseada
dos Tainheiros, praia da Ribeira, Salvador/BA.Valor Global: R$ 99.975,00 (noventa e nove mil novecentos e
setenta e cinco reais). Vigência: 130 (cento e trinta) dias. Gestor da Parceira: Sinval Vieira
da Silva Filho, Coordenador de Excelência Esportiva. Data: 22/09/2023. </t>
  </si>
  <si>
    <t>Inexigibilidade de Chamamento Público nº59/2023. DOE 23/09/23                          Arts. 30 e 31 da Lei Federal nº 13.019, de 31/07/2014.</t>
  </si>
  <si>
    <t xml:space="preserve"> 21301.0001.23.0001906-2</t>
  </si>
  <si>
    <t>069.1459.2023.0004751-16</t>
  </si>
  <si>
    <t>24/09/2023 à 03/12/2023</t>
  </si>
  <si>
    <t>Jair Santos Fonseca - Representante Legal da
Associação</t>
  </si>
  <si>
    <t xml:space="preserve"> Associação Esportiva e Cultural Clube de Regatas Península</t>
  </si>
  <si>
    <t xml:space="preserve">24.817.767/0001-76 </t>
  </si>
  <si>
    <t>64/23</t>
  </si>
  <si>
    <t xml:space="preserve">21301.0001.23.0000465-2
</t>
  </si>
  <si>
    <t xml:space="preserve">Apoio financeiro para realização do “Esporte
Cidadania Copas Real de Futebol”, de 01 de outubro a 31 de dezembro de 2023. Valor Global: R$ 110.000,00
(cento e dez mil reais). Vigência: 152 (cento e cinquenta e dois dias) dias. Gestor da
Parceira: Joaquim Maurício Cedraz Nery, Coordenador de Apoio ao Esporte. Data: 26/09/2023.
</t>
  </si>
  <si>
    <t>Inexigibilidade de Chamamento Público nº64/2023. DOE 19/09/23                          Arts. 30 e 31 da Lei Federal nº 13.019, de 31/07/2014.</t>
  </si>
  <si>
    <t>21301.0001.23.0001950-1</t>
  </si>
  <si>
    <t>069.1459.2023.0004843-61</t>
  </si>
  <si>
    <t>01 de outubro a 31 de dezembro de 2023</t>
  </si>
  <si>
    <t>Jônatas Cerqueira Melo
- Representante Legal da Associação</t>
  </si>
  <si>
    <t>Associação Desportiva Real  Vermelho Futebol Clube</t>
  </si>
  <si>
    <t>42.704.646/0001-08</t>
  </si>
  <si>
    <t>73/23</t>
  </si>
  <si>
    <t xml:space="preserve">21301.0001.23.0000468-7
</t>
  </si>
  <si>
    <t>Inexigibilidade de Chamamento Público nº73/2023 DOE 28/09/23                          Arts. 30 e 31 da Lei Federal nº 13.019, de 31/07/2014.</t>
  </si>
  <si>
    <t>21301.0001.23.0001956-9</t>
  </si>
  <si>
    <t>28 de setembro de 2023 a 10 de dezembro de 2023</t>
  </si>
  <si>
    <t xml:space="preserve"> Luiz Eduardo Machado dos Santos - Representante Legal da
FBDP </t>
  </si>
  <si>
    <t>67/23</t>
  </si>
  <si>
    <t>21301.0001.23.0000469-5</t>
  </si>
  <si>
    <t xml:space="preserve">Apoio financeiro para realização do “I CAMPEONATO BAIANO
DE PATINAÇÃO DE VELOCIDADE CIRCUITO DE RUA 2023”, dias 07 e 08 de outubro de
2023. Valor Global: R$ 60.625,00
(sessenta mil seiscentos e vinte e cinco reais). Vigência: 61 (sessenta e um) dias. Gestor da
Parceria: Sinval Vieira da Silva Filho, Coordenador de Excelência Esportiva. Data: 27/09/2023.
</t>
  </si>
  <si>
    <t>Inexigibilidade de Chamamento Público nº67/2023 DOE 20/09/23                          Arts. 30 e 31 da Lei Federal nº 13.019, de 31/07/2014.</t>
  </si>
  <si>
    <t>21301.0001.23.0001980-1</t>
  </si>
  <si>
    <t>069.1459.2023.0004870-33</t>
  </si>
  <si>
    <t>07 e 08 de outubro de
2023</t>
  </si>
  <si>
    <t>Eduardo Costa Ferreira -
Representante Legal da FBP</t>
  </si>
  <si>
    <t xml:space="preserve">Federação Baiana de
Patinagem- FBP
</t>
  </si>
  <si>
    <t xml:space="preserve">46.034.533/0001-95 </t>
  </si>
  <si>
    <t>68/23</t>
  </si>
  <si>
    <t>21301.0001.23.0000470-9</t>
  </si>
  <si>
    <t xml:space="preserve"> Apoio financeiro para realização da “XI COPA NORDESTE                                        DE
ORIENTAÇÃO”, de 14 de dezembro a 17 de dezembro de 2023, em Salvador-Ba.  Valor Global: R$ 84.672,00 (Oitenta e quatro mil, seiscentos e
setenta e dois reais). Vigência: 122 (cento e vinte e dois) dias. Gestor da Parceira: Sinval Vieira
da Silva Filho, Coordenador de Excelência Esportiva. Data: 28/09/2023. </t>
  </si>
  <si>
    <t>Inexigibilidade de Chamamento Público nº68/2023 DOE 23/09/23                          Arts. 30 e 31 da Lei Federal nº 13.019, de 31/07/2014.</t>
  </si>
  <si>
    <t>21301.0001.23.0001979-8</t>
  </si>
  <si>
    <t>069.1459.2023.0004887-81</t>
  </si>
  <si>
    <t>14 de dezembro a 17 de dezembro de 2023</t>
  </si>
  <si>
    <t>Renato Costa Rodrigues - Representante Legal
da FB</t>
  </si>
  <si>
    <t>Federação Baiana de Orientação - FBO</t>
  </si>
  <si>
    <t>72/23</t>
  </si>
  <si>
    <t>069.1459.2023.0004976-91</t>
  </si>
  <si>
    <t xml:space="preserve">Apoio financeiro
para realização do “COPA ITAPETINGA OPEN DE FUTEVÔLEI”, no período de 06 de outubro de
2023 a 08 de outubro de 2023.Valor Global: R$ 40.000,00 (quarenta
mil reais). Vigência: 60 (sessenta) dias. Gestor da Parceira: Sinval Vieira da Silva Filho,
Coordenador de Excelência Esportiva. Data: 02/10/2023. 
</t>
  </si>
  <si>
    <t>Inexigibilidade de Chamamento Público nº72/2023 DOE 27/09/23                          Arts. 30 e 31 da Lei Federal nº 13.019, de 31/07/2014.</t>
  </si>
  <si>
    <t>21301.0001.23.0002000-1</t>
  </si>
  <si>
    <t>06 de outubro de
2023 a 08 de outubro de 2023</t>
  </si>
  <si>
    <t>Termo de Apostilamento nº 69/2023</t>
  </si>
  <si>
    <t xml:space="preserve">Tadeu de Carvalho Lins - Representante Legal da FAFEB </t>
  </si>
  <si>
    <t>69/23</t>
  </si>
  <si>
    <t>21301.0001.23.0000489-1</t>
  </si>
  <si>
    <t xml:space="preserve"> Apoio financeiro para fazer frente às despesas de infraestrutura,
comunicação, material promocional, premiação e outros serviços, do Projeto “ETAPA FINAL
CAMPEONATO BAIANO ADULTO DE VOLEI MASCULINO E FEMININO 2023”, de 03/11/2023
à 05/11/2023, na Associação Atlética do Banco do Brasil - AABB, no Município de Salvador,
Bahia. Valor Global: R$ 85.330,00
(oitenta e cinco mil trezentos e trinta reais). Vigência: 63 (sessenta e três) dias. Gestor da
Parceria: Sinval Vieira da Silva Filho, Coordenador de Excelência Esportiva. Data: 02/10/2023. </t>
  </si>
  <si>
    <t>Inexigibilidade de Chamamento Público nº69/2023 DOE 27/09/23                          Arts. 30 e 31 da Lei Federal nº 13.019, de 31/07/2014.</t>
  </si>
  <si>
    <t>21301.0001.23.0002049-4</t>
  </si>
  <si>
    <t>069.1459.2023.0004970-04</t>
  </si>
  <si>
    <t>03/11/2023
à 05/11/2023</t>
  </si>
  <si>
    <t>Eduardo Conceição Souza
- Representante Legal da FBV</t>
  </si>
  <si>
    <t>71/23</t>
  </si>
  <si>
    <t>21301.0001.23.0000490-3</t>
  </si>
  <si>
    <t xml:space="preserve">Apoio financeiro para fazer frente às despesas de infraestrutura, comunicação,
material promocional, premiação e outros serviços, do Projeto “CAMPEONATO BAIANO DE JET
E WAKEBOARD 2023”, de 21/10/2023 à 02/12/2023, na Marina Jacob Sports, Fazenda Barra do
Jacuípe, Município de Camaçari, Bahia.
Valor Global: R$ 100.000,00 (cem mil reais). Vigência: 120 (cento e vinte) dias. Gestor da
Parceira: Sinval Vieira da Silva Filho, Coordenador de Excelência Esportiva. Data: 10/10/2023.
</t>
  </si>
  <si>
    <t>Inexigibilidade de Chamamento Público nº71/2023 DOE 05/10/23                          Arts. 30 e 31 da Lei Federal nº 13.019, de 31/07/2014.</t>
  </si>
  <si>
    <t>21301.0001.23.0002050-8</t>
  </si>
  <si>
    <t>069.1459.2023.0005147-07</t>
  </si>
  <si>
    <t>21/10/2023 à 02/12/2023</t>
  </si>
  <si>
    <t xml:space="preserve">Miguel Jacob Miguel Filho
- Representante Legal da Federação </t>
  </si>
  <si>
    <t>Federação Baiana de Jet SKI</t>
  </si>
  <si>
    <t>07.098.374/0001-30</t>
  </si>
  <si>
    <t>74/23</t>
  </si>
  <si>
    <t xml:space="preserve">21301.0001.23.0000487-3
</t>
  </si>
  <si>
    <t xml:space="preserve">Apoio financeiro para realização do “FESTIVAL REMO SEM 
FRONTEIRAS 2023”, no dia 12 DE OUTUBRO DE 2023, na PRAIA DA PREGUIÇA, AVENIDA 
LAFAIETE COUTINHO, Nº 660, COMÉRCIO, SALVADOR/BA. Valor Global: R$ 40.000,00 (quarenta mil reais). Vigência: 60 
(sessenta) dias. Gestor da Parceira: Joaquim Maurício Cedraz Nery, Coordenador de Apoio 
ao Esporte. Data: 10/10/2023. </t>
  </si>
  <si>
    <t>21301.0001.23.0002032-1</t>
  </si>
  <si>
    <t>12 de outubro 2023</t>
  </si>
  <si>
    <t>Sergio Luiz Oliveira de Santana - Representante Legal da ARS</t>
  </si>
  <si>
    <t>Associação  de Remo Salvador - ARS</t>
  </si>
  <si>
    <t>82/23</t>
  </si>
  <si>
    <t xml:space="preserve">Apoio financeiro para realização do “CIRCUITO DE CORRIDAS
COOPERATIVAS DA BAHIA II” através da aquisição do material promocional, de 15 de outubro
a 17 de dezembro de 2023.
 Valor Global: R$ 370.000,00 (trezentos e setenta mil reais).
Vigência: 150 (cento e cinquenta) dias. Gestor da Parceria: Sinval Vieira da Silva Filho,
Coordenador de Excelência Esportiva. Data: 13/10/2023. </t>
  </si>
  <si>
    <t>15 de outubro
a 17 de dezembro de 2023</t>
  </si>
  <si>
    <t xml:space="preserve">Antônio Luís Paranhos do Nascimento - Representante Legal
da FBA </t>
  </si>
  <si>
    <t>Federação Baiana De Atletismo - FBA</t>
  </si>
  <si>
    <t>Inexigibilidade de Chamamento Público nº 77/2023. DOE 10/10/2023.Arts. 30 e 31 da Lei Federal nº 13.019, de 31/07/2014.</t>
  </si>
  <si>
    <t>069.1459.2023.0005213-12</t>
  </si>
  <si>
    <t>27/10/2023 a 17/12/2023</t>
  </si>
  <si>
    <t xml:space="preserve">Eduardo Catharino Gordilho Filho - Representante 
Legal da FBT </t>
  </si>
  <si>
    <t>Federação Bahiana de Tênis - FBT</t>
  </si>
  <si>
    <t>77/23</t>
  </si>
  <si>
    <t xml:space="preserve">Apoio financeiro para fazer frente às despesas de marketing, material
esportivo, premiação e outros serviços, do Projeto “CAMPEONATO BAIANO DE BALEADO
2023”, de 12/11/2023 a 26/11/2023, nos municípios baianos de Castro Alves, Salvador,
Jacobina e Feira de Santana.Valor Global: R$ 125.000,00 (cento e
vinte e cinco mil reais). Vigência: 80 (oitenta) dias. Gestor da Parceira: Sinval Vieira da Silva
Filho, Coordenador de Excelência Esportiva. Data: 13/10/2023. </t>
  </si>
  <si>
    <t>Inexigibilidade de Chamamento Público nº 77/2023. DOE 14/10/2023 Arts. 30 e 31 da Lei Federal nº 13.019, de 31/07/2014.</t>
  </si>
  <si>
    <t>12/11/2023 a 26/11/2023</t>
  </si>
  <si>
    <t xml:space="preserve"> Mateus de Oliveira Mônaco Viana - Representante Legal
da FBB</t>
  </si>
  <si>
    <t>Federação de Baleado da Bahia - FBB</t>
  </si>
  <si>
    <t>30.203.496/0001-61</t>
  </si>
  <si>
    <t>83/23</t>
  </si>
  <si>
    <t xml:space="preserve">Apoio financeiro para realização do “2º FESTIVAL DE
FUTSAL 2023”, de 22 de outubro a 01 de dezembro de 2023, no município de Salvador, Bahia.
Valor Global: R$ 366.250,00
(trezentos e sessenta e seis mil, duzentos e cinquenta reais). Vigência: 90 (noventa) dias.
Gestor da Parceira: Sinval Vieira da Silva Filho, Coordenador de Excelência Esportiva. Data:
20/10/2023. </t>
  </si>
  <si>
    <t>Inexigibilidade de Chamamento Público nº 84/2023. DOE 21/10/2023 Arts. 30 e 31 da Lei Federal nº 13.019, de 31/07/2014.</t>
  </si>
  <si>
    <t>069.1459.2023.0005353-72</t>
  </si>
  <si>
    <t xml:space="preserve"> 22 de outubro a 01 de dezembro de 2023</t>
  </si>
  <si>
    <t>Jose Alberto
Soares da Cunha Nunes da Silva - Representante Legal da FBFS</t>
  </si>
  <si>
    <t>Federação Bahiana de Futebol de Salão - FBFS</t>
  </si>
  <si>
    <t>75/23</t>
  </si>
  <si>
    <t xml:space="preserve">Apoio para implantação do projeto COPA PEDAL DE
BICICROSS 2023, conforme detalhado no Plano de Trabalho, ANEXO I, e será realizada no
dia 05/11/2023, na pista de Bicicross da Praça de Stella Mares, localizada Alameda Praia de
Guaratuba 294, Stella Mares, em Salvador/BA. Valor
Global: R$ 65.425,00 (sessenta e cinco mil quatrocentos e vinte e cinco reais). Vigência: 60
(sessenta) dias. Data: 23/10/2023.
</t>
  </si>
  <si>
    <t xml:space="preserve"> 05/11/2023</t>
  </si>
  <si>
    <t>Dernivan Nunes do Nascimento - Representante Legal da ABS</t>
  </si>
  <si>
    <t>78/23</t>
  </si>
  <si>
    <t xml:space="preserve">Apoio para realização do “FESTIVAL DE XADREZ DO INTERIOR 2023”,
conforme detalhado no Plano de Trabalho, ANEXO I, será realizada no período de 28 de outubro
à 09 de dezembro de 2023,
Valor
Global: R$ 98.124,00 (noventa e oito mil cento e vinte e quatro reais).Vigência: 75 (sessenta e
cinco). Gestor da Parceira: Sinval Vieira da Silva Filho, Coordenador de Excelência Esportiva.
Data: 08/09/2023. </t>
  </si>
  <si>
    <t>28 de outubro
à 09 de dezembro de 2023</t>
  </si>
  <si>
    <t xml:space="preserve">Luciano
de Souza Zallo - Presidente da Federação Baiana de Xadrez </t>
  </si>
  <si>
    <t xml:space="preserve"> Federação Bahiana de Xadrez - FBX</t>
  </si>
  <si>
    <t>81/23</t>
  </si>
  <si>
    <t xml:space="preserve">Apoio para realização da “MARATONA DOS DESCOBRIMENTOS”,
conforme detalhado no Plano de Trabalho, ANEXO I, será realizada no período de 27/10/2023
e 28/10/2023. Valor Global: R$
550.700,00 (quinhentos e cinquenta mil e setecentos reais). Vigência: 62 (sessenta e dois)
dias. Gestor da Parceira: Sinval Vieira da Silva Filho, Coordenador de Excelência Esportiva.
Data: 08/09/2023. </t>
  </si>
  <si>
    <t>Inexigibilidade de Chamamento Público nº 82/2023. DOE 18/10/2023 Arts. 30 e 31 da Lei Federal nº 13.019, de 31/07/2014.</t>
  </si>
  <si>
    <t>27/10/2023
e 28/10/2023</t>
  </si>
  <si>
    <t xml:space="preserve">Oscar
Schmidt Sobrinho - Representante Legal da FBC </t>
  </si>
  <si>
    <t>85/23</t>
  </si>
  <si>
    <t xml:space="preserve"> Apoio para realização do “COPA SMASH DE BEACH TÊNIS 2023”,
conforme detalhado no Plano de Trabalho, ANEXO I, e será realizada no período de 26
de outubro a 29 de outubro de 2023, no município de Feira de Santana, Bahia. Valor Global: R$ 50.000,00 (cinquenta mil reais).
Vigência: 60 (sessenta) dias. Gestor da Parceira: Sinval Vieira da Silva Filho, Coordenador de
Excelência Esportiva. Data: 25/10/2023.</t>
  </si>
  <si>
    <t xml:space="preserve"> 26
de outubro a 29 de outubro de 2023</t>
  </si>
  <si>
    <t xml:space="preserve"> Eduardo Catharino Gordilho Filho - Representante Legal da FBT </t>
  </si>
  <si>
    <t>80/23</t>
  </si>
  <si>
    <t>Inexigibilidade de Chamamento Público nº 81/2023. DOE 28//10/2023 Arts. 30 e 31 da Lei Federal nº 13.019, de 31/07/2014.</t>
  </si>
  <si>
    <t>28/10 a 10/12/2023</t>
  </si>
  <si>
    <t xml:space="preserve">Luiz Eduardo Machado dos Santos - Representante Legal da FBDP </t>
  </si>
  <si>
    <t>63/22</t>
  </si>
  <si>
    <t xml:space="preserve">Apoio financeiro para execução
de projeto “12º Batizado de Capoeira ABCAV”, de 13 de agosto a 26 de setembro de 2022,
no município de Salvador. Valor Global: R$ 18.951,40 (dezoito mil novecentos e
cinquenta e um reais e quarenta centavos). Vigência: 180 (cento e oitenta) dias. Gestor da
Parceira: Álvaro Gonçalves de Oliveira Filho, Coordenador de Educação Esportiva. Data:
12/08/2022. </t>
  </si>
  <si>
    <t>Edital de Chamamento Público nº 02/2021</t>
  </si>
  <si>
    <t>21301.0001.22.0001765-9</t>
  </si>
  <si>
    <t>069.1459.2022.0003463-82</t>
  </si>
  <si>
    <t>13 de agosto a 26 de setembro de 2022</t>
  </si>
  <si>
    <t xml:space="preserve">Cumprido </t>
  </si>
  <si>
    <t xml:space="preserve">Celso de
Barros Machado - Representante Legal da OSC </t>
  </si>
  <si>
    <t>70/22</t>
  </si>
  <si>
    <t xml:space="preserve">Apoio financeiro para execução do “PROJETO EDUCAPOEIRA”, no período
de 24 de agosto a 17 de setembro de 2022, no município de Salvador.Valor Global: R$19.000,00
(dezenove mil reais). Vigência: 120 (cento e vinte) dias. Gestor da Parceira: Álvaro Gonçalves
de Oliveira Filho, Coordenador de Educação Esportiva. Data: 15/08/2022. </t>
  </si>
  <si>
    <t>21301.0001.22.0001766-7</t>
  </si>
  <si>
    <t>069.1459.2022.0003476-05</t>
  </si>
  <si>
    <t xml:space="preserve"> Ana Lúcia Melo de Souza - Representante Legal
da OSC </t>
  </si>
  <si>
    <t>85/22</t>
  </si>
  <si>
    <t>069.1486.2022.0004155-19</t>
  </si>
  <si>
    <t xml:space="preserve"> Apoio financeiro para realização do “FESTIVAL DE
TRIATHLON DO FOGO”, de 20 de novembro a 04 de dezembro de 2022.Valor Global: R$ 90.400,00 (noventa mil e quatrocentos reais). Vigência: 120
(cento e vinte) dias. Gestor da Parceira: Wilton Neves Brandão, Diretor de Fomento ao Esporte.
Data: 31/10/2022.</t>
  </si>
  <si>
    <t xml:space="preserve"> Inexigibilidade de Chamamento Público nº 73/2022.DOE 26/10/22                   Arts. 30 e 31
da Lei Federal nº 13.019, de 31/07/223</t>
  </si>
  <si>
    <t xml:space="preserve">21301.0001.22.0002412-4 21301.0001.22.0002413-2
</t>
  </si>
  <si>
    <t>22/11/2022 25/11/2022</t>
  </si>
  <si>
    <t>20 de novembro a 04 de dezembro de 2022</t>
  </si>
  <si>
    <t>Cleber
de Castro Souza Filho - Representante Legal da FEBATRI</t>
  </si>
  <si>
    <t>89/22</t>
  </si>
  <si>
    <t>21301.0001.22.0000732-0</t>
  </si>
  <si>
    <t xml:space="preserve">Apoio financeiro para execução do
PROJETO CAPOEIRA IDENTIDADE: “VADIANDO E APRENDENDO”. Valor Global: R$ 16.010,00 (dezesseis
mil e dez reais). Vigência: 120 (cento e vinte) dias. Gestor da Parceira: Álvaro Gonçalves de
Oliveira Filho, Coordenador de Educação Esportiva. Data: 25/11/2022. </t>
  </si>
  <si>
    <t xml:space="preserve">21301.0001.22.0002689-5
</t>
  </si>
  <si>
    <t>069.1459.2022.0004996-18</t>
  </si>
  <si>
    <t>10/12/2022 a 08/01/2022</t>
  </si>
  <si>
    <t>José Carlos Ferreira de Matos - Representante
Legal da OSC</t>
  </si>
  <si>
    <t>92/22</t>
  </si>
  <si>
    <t>21301.0001.22.0000737-1</t>
  </si>
  <si>
    <t xml:space="preserve">Apoio financeiro para realização do “II Rally da Chapada 2023”, de 13 a 14
de janeiro de 2023. Valor Global: R$ 30.000,00 (trinta mil reais).
Vigência: 90 (noventa) dias. Gestor da Parceira: Sinval Vieira da Silva Filho, Coordenador
de Excelência Esportiva. Data: 06/12/2022. </t>
  </si>
  <si>
    <t xml:space="preserve"> Inexigibilidade de Chamamento Público nº 79/2022.DOE 23/11/22                  Arts. 30 e 31
da Lei Federal nº 13.019, de 31/07/223</t>
  </si>
  <si>
    <t>069.1459.2022.0005132-03</t>
  </si>
  <si>
    <t>13 a 14
de janeiro de 2023</t>
  </si>
  <si>
    <t>Miguel Jacob Miguel Filho - Representante Legal da FAB</t>
  </si>
  <si>
    <t>93/22</t>
  </si>
  <si>
    <t>069.3539.2022.0003698-64</t>
  </si>
  <si>
    <t xml:space="preserve">Apoio financeiro para execução do PROJETO “VIVA
CAPOEIRA NA TERRA DO DESCOBRIMENTO”. Valor Global: R$19.000,00 (dezenove
mil reais). Vigência: 120 (cento e vinte) dias. Gestor da Parceira: Álvaro Gonçalves de Oliveira
Filho, Coordenador de Educação Esportiva. Data: 06/12/2022. </t>
  </si>
  <si>
    <t>069.1459.2022.0005157-53</t>
  </si>
  <si>
    <t xml:space="preserve"> Robson da Silva Reis - Representante Legal da OSC </t>
  </si>
  <si>
    <t>91/22</t>
  </si>
  <si>
    <t>069.1486.2022.0004801-67</t>
  </si>
  <si>
    <t xml:space="preserve">Apoio financeiro para realização do Projeto “COPA KIDS 2023”, de 14
de janeiro de 2023 a 15 de janeiro de 2023, no sítio Free Bike Parque, Povoado do Jacu, Distrito
da Matinha, município de Feira de Santana/Ba.  Valor Global:
R$ 65.700,00 (sessenta e cinco mil e setecentos reais). Vigência: 120 (cento e vinte) dias.
Gestor da Parceira: Sinval Vieira da Silva Filho, Coordenador de Excelência Esportiva. Data:
06/12/2022. </t>
  </si>
  <si>
    <t xml:space="preserve"> Inexigibilidade de Chamamento Público nº 78/2022.DOE 03/12/22                  Arts. 30 e 31
da Lei Federal nº 13.019, de 31/07/223</t>
  </si>
  <si>
    <t>069.1459.2022.0005179-69</t>
  </si>
  <si>
    <t xml:space="preserve"> Termos de Colaboração - 2023</t>
  </si>
  <si>
    <t>Dados dos Termos de Colaboração</t>
  </si>
  <si>
    <t>Originário</t>
  </si>
  <si>
    <t>Presidente/Representante Legal</t>
  </si>
  <si>
    <t>21301.0001.23.0000104-1</t>
  </si>
  <si>
    <t xml:space="preserve">Contratação de equipe técnica operacional para
execução do projeto esporte e lazer na comunidade
, no período de 02/05/2023
a 31/10/2024, em 01 (um) município baiano, localizado em 01 (um) território de identidade do
estado da Bahia.Valor
Global: R$ 347.665,92 (trezentos e quarenta e sete mil seiscentos e sessenta e cinco reais e
noventa e dois centavos). Vigência: 690 (seiscentos e noventa) dias. Gestor da Parceria: Giselle
Marta de Matos Henriques, Coordenadora de Eventos, Recreação e Lazer. Data: 08/03/2023.
</t>
  </si>
  <si>
    <t>Edital de Chamamento Públiconº 07/2022.</t>
  </si>
  <si>
    <t>069.1459.2023.0000852-37</t>
  </si>
  <si>
    <t>CEREL</t>
  </si>
  <si>
    <t xml:space="preserve"> 02/05/2023
a 31/10/2024</t>
  </si>
  <si>
    <t>Aguardando liberação de repasse e disponibilização dos materiais</t>
  </si>
  <si>
    <t xml:space="preserve">Maria Marines da Silva
Freitas - Representante Legal da CIDE </t>
  </si>
  <si>
    <t>CIDE - Capacitação Inserção e
Desenvolvimento</t>
  </si>
  <si>
    <t>03.935.660/0001-52</t>
  </si>
  <si>
    <t>21301.0001.23.0000161-0</t>
  </si>
  <si>
    <t xml:space="preserve">Contratação de equipe técnica operacional para
execução do progama segundo tempo paradesporto (pst paradesporto),
exames admissionais e demissionais e de custos indiretos
, no período de
02/05/2023 a 30/11/2024.
Valor Global: R$ 398.189,16 (trezentos e noventa e oito mil, cento e oitenta e nove reais e
dezesseis centavos). Vigência: 690 (seiscentos e noventa) dias. Gestor da Parceria:
Álvaro Gonçalves de Oliveira Filho, Coordenador de Educação Esportiva. Data: 29/03/2023.
</t>
  </si>
  <si>
    <t xml:space="preserve"> Edital de Chamamento Público nº 06/2022.</t>
  </si>
  <si>
    <t>069.1459.2023.0000620-24</t>
  </si>
  <si>
    <t>02/05/2023 a 30/11/2024</t>
  </si>
  <si>
    <t>21301.0001.23.0000192-0</t>
  </si>
  <si>
    <t xml:space="preserve">Apoio financeiro para fazer frente às despesas de recursos humanos,
exames admissionais e demissionais e custos indiretos, do PROJETO “PROGRAMA SEGUNDO
TEMPO PADRÃO - (PST PADRÃO)”.Valor Global:R$
678.981,75 (seiscentos e setenta e oito mil novecentos e oitenta e um reais e setenta e cinco
centavos). Vigência: 690 (seiscentos e noventa) dias. Gestor da Parceria: Álvaro Gonçalves
de Oliveira Filho, Coordenador de Educação Esportiva. Data: 17/04/2023. </t>
  </si>
  <si>
    <t>Convênio Federal nº 882017/2018 - Ministério da
Cidadania                Edital de Chamamento Públiconº 02/2022</t>
  </si>
  <si>
    <t>069.1459.2023.0001603-87</t>
  </si>
  <si>
    <t xml:space="preserve"> Maria Marines da Silva Freitas - Representante
Legal da CIDE </t>
  </si>
  <si>
    <t>21301.0001.23.0000196-3</t>
  </si>
  <si>
    <t xml:space="preserve"> Apoio financeiro para contratação de serviço especializado
em Recursos Humanos para a execução do Projeto 13ª COPA 2 DE JULHO DE FUTEBOL
SUB-15, de 02/05/2023 a 31/07/2023, nas etapas Regional e Estadual, em Campos de Futebol
de Salvador e demais municípios sedes dos Grupos (interiores do Estado da Bahia. Valor Global: R$
249.459,72 (duzentos e quarenta e nove mil, quatrocentos e cinquenta e nove reais e setenta e
dois centavos). Vigência: 180 (cento e oitenta) dias. Gestor da Parceria: Sinval Vieira da Silva
Filho, Coordenador de Excelência Esportiva. Data: 19/04/2023.</t>
  </si>
  <si>
    <t>Edital de Chamamento Público nº 04/2022</t>
  </si>
  <si>
    <t>21301.0001.23.0001 321-8 21301.0001.23.0001337-4</t>
  </si>
  <si>
    <t>069.1459.2023.0002345-00</t>
  </si>
  <si>
    <t xml:space="preserve"> 02/05/2023 a 31/07/2023</t>
  </si>
  <si>
    <t>Termo de Apostilamento nº 43/2023</t>
  </si>
  <si>
    <t xml:space="preserve">Alteração na Diretriz do Projeto </t>
  </si>
  <si>
    <t xml:space="preserve">Maria Marines da Silva Freitas - Representante Legal da
CIDE </t>
  </si>
  <si>
    <t>1ª OF(41)d</t>
  </si>
  <si>
    <t xml:space="preserve">21301.0001.23.0001834-1 21301.0001.23.0001920-8
</t>
  </si>
  <si>
    <t xml:space="preserve">21301.0001.23.0000359-1
</t>
  </si>
  <si>
    <t>Apoio financeiro para realização dos “JOGOS ESCOLARES DA
BAHIA 2023”, de 27/07/2023 a 31/03/2024, em Salvador-Ba, Ribeirão Preto-SP, Brasília-DF
e São Paulo-SP.  Valor Global: R$8.346.111,66 (oito milhões, trezentos e quarenta e seis mil, cento e
onze reais e sessenta e seis centavos).
Vigência: 310 (trezentos e dez) dias. Gestor da Parceria: Wilton Neves Brandão, Diretor de
Fomento ao Esporte. Data: 26/07/2023.</t>
  </si>
  <si>
    <t>Inexigibilidade de Chamamento Público nº 55//2023.DOE 27/07/23                             Arts. 30 e 31 da Lei Federal nº 13.019, de 31/07/2014.</t>
  </si>
  <si>
    <t>21301.0001.23.0001429-1</t>
  </si>
  <si>
    <t>27/07/2023 a 31/03/2024</t>
  </si>
  <si>
    <t>069.1480.2023.0002143-91</t>
  </si>
  <si>
    <t>Alteração no plano de trabalho e do valor global</t>
  </si>
  <si>
    <t xml:space="preserve">Adriano Souza França - Representante Legal da FBEE </t>
  </si>
  <si>
    <t>Federação Baiana de Esporte Escolar - FBEE</t>
  </si>
  <si>
    <t xml:space="preserve">07.437.994/0001-57 </t>
  </si>
  <si>
    <t>21301.0001.23.0000389-3</t>
  </si>
  <si>
    <t>Edital de Chamamento Público nº 01/2023</t>
  </si>
  <si>
    <t>21301.0001.23.0001609-8</t>
  </si>
  <si>
    <t>01/09/2023 a
31/08/2024</t>
  </si>
  <si>
    <t>069.1459.2023.0004129-63</t>
  </si>
  <si>
    <t>Termo de Apostilamento nº 61/2023</t>
  </si>
  <si>
    <t>Maria Marines da Silva
Freitas - Representante Legal da CIDE</t>
  </si>
  <si>
    <t>Alteração do valor global</t>
  </si>
  <si>
    <t>21301.0001.23.0000512-8</t>
  </si>
  <si>
    <t xml:space="preserve">Apoio financeiro para fazer frente às despesas de 
exames médicos, seguro, infraestrutura, fardamento, material esportivo, material de divulgação, 
material de escritório, material de primeiros socorros, material de limpeza, eventos, premiação, 
ambulância, custos indiretos e recursos humanos, do PROJETO “NATAÇÃO EM REDE 05”, 
de 01/11/2023 a 31/10/2024, no Município de Salvador (Piscina Olímpica da Bahia - Bonocô, 
Secretaria de Administração Penitenciária SEAP - CAB e Centro Social Urbano - CSU - 
Nordeste de Amaralina), Valor 
Global: R$ 2.217.247,32 (dois milhões, duzentos e dezessete mil duzentos e quarenta e sete 
reais e trinta e dois centavos). Vigência: 425 (quatrocentos e vinte e cinco) dias. Gestor da 
Parceria: Álvaro Gonçalves de Oliveira Filho, Coordenador de Educação Esportiva. Data: 
17/10/2023. </t>
  </si>
  <si>
    <t xml:space="preserve"> Inexigibilidade de Chamamento Público nº 75/2023. </t>
  </si>
  <si>
    <t>21301.0001.23.0002087-7 21301.0001.23.0002088-5</t>
  </si>
  <si>
    <t>01/11/2023 a 31/10/2024</t>
  </si>
  <si>
    <t xml:space="preserve"> Diego Rocha 
Dias de Albuquerque - Representante Legal da FBDA</t>
  </si>
  <si>
    <t>13.576.137/0001-30</t>
  </si>
  <si>
    <t>79/23</t>
  </si>
  <si>
    <t>Federação Bahiana de Boliche - FBBOL</t>
  </si>
  <si>
    <t>Ricardo Kiyoshi Takeuti Nakamura- Presidente da
OSC</t>
  </si>
  <si>
    <t>01/12/2023 a 03/12/2023</t>
  </si>
  <si>
    <t>Consórcio Público de Desenvolvimento Sustentável do Território Bacia do Jacuípe -CDS</t>
  </si>
  <si>
    <t>José Sivaldo Rios de Carvalho, Representante Legal do CDS Jacuípe.</t>
  </si>
  <si>
    <t xml:space="preserve">Apoio financeiro para fazer frente às despesas de Material Esportivo, Material
de divulgação, Premiação, Uniformes, Arbitragem e Recursos Humanos, do evento “COPA
JACUÍPE FEMININA - 4ª EDIÇÃO”, a ocorrer no período de 19/11/2023 a 28/01/2024. Valor
Global: R$ 96.801,00 (noventa e seis mil oitocentos e um reais). Vigência: 120 (cento e vinte)
dias. Data: 30/10/2023. </t>
  </si>
  <si>
    <t>Federação Bahiana de Handebol - FBH</t>
  </si>
  <si>
    <t>02/11/2023 a 05/11/2023</t>
  </si>
  <si>
    <t xml:space="preserve">Daisy Alice Alves de Santana - Presidente em Exercício da OSC </t>
  </si>
  <si>
    <t>Termo de Apostilamento                 nº 73/2023</t>
  </si>
  <si>
    <t>069.1486.2023.0005547-22</t>
  </si>
  <si>
    <t>86/23</t>
  </si>
  <si>
    <t xml:space="preserve">Apoio para realização do “BAIANO DE SURF 2023”, conforme detalhado
no Plano de Trabalho, ANEXO I, será realizada no período de 03 de novembro de 2023 a
19 de novembro de 2023. Valor
Global: R$ 150.000,00 (cento e cinquenta mil reais). Vigência: 90 (noventa) dias. Gestor da
Parceira: Sinval Vieira da Silva Filho, Coordenador de Excelência Esportiva. Data: 01/11/2023.
</t>
  </si>
  <si>
    <t xml:space="preserve"> Luciano Marcelo Mato
Grosso Barros - Presidente da FBSURF</t>
  </si>
  <si>
    <t>03 de novembro de 2023 a
19 de novembro de 2023</t>
  </si>
  <si>
    <t xml:space="preserve">Termo de Apostilamento             nº74/2023 </t>
  </si>
  <si>
    <t>1º TA(90)d</t>
  </si>
  <si>
    <t>90/23</t>
  </si>
  <si>
    <t xml:space="preserve">Termo de Apostilamento nº 76/2023 </t>
  </si>
  <si>
    <t xml:space="preserve">Termo de Apostilamento nº 75/2023 </t>
  </si>
  <si>
    <t xml:space="preserve">Termo de Apostilamento nº 77/2023 </t>
  </si>
  <si>
    <t>Termo de Apostilamento nº 78/2023</t>
  </si>
  <si>
    <t>2º Res. Not.182/23</t>
  </si>
  <si>
    <t xml:space="preserve">08.099.885/0001-30 </t>
  </si>
  <si>
    <t>Inexigibilidade de Chamamento Público nº74/2023 DOE 10/10/23                          Arts. 30 e 31 da Lei Federal nº 13.019, de 31/07/2014.</t>
  </si>
  <si>
    <t>069.1459.2023.0005140-22</t>
  </si>
  <si>
    <t>Termo de Apostilamento           nº 81/2023</t>
  </si>
  <si>
    <t>Termo de Apostilamento                 nº 80/2023</t>
  </si>
  <si>
    <t>Termo de Apostilamento            nº 79/2023</t>
  </si>
  <si>
    <t>Termo de Apostilamento            nº 82/2023</t>
  </si>
  <si>
    <t>069.1486.2023.0005252-00</t>
  </si>
  <si>
    <t>21301.0001.23.0000533-0</t>
  </si>
  <si>
    <t xml:space="preserve">13.589.395/0001-51 </t>
  </si>
  <si>
    <t xml:space="preserve">21301.0001.23.0002220-9
</t>
  </si>
  <si>
    <t>21301.0001.23.0001918-6</t>
  </si>
  <si>
    <t>21301.0001.23.0002198-9</t>
  </si>
  <si>
    <t>21301.0001.23.0000530-6</t>
  </si>
  <si>
    <t xml:space="preserve">06.055.992/0001-30 </t>
  </si>
  <si>
    <t>Inexigibilidade de Chamamento Público nº 76/2023. DOE 14/10/2023 Arts. 30 e 31 da Lei Federal nº 13.019, de 31/07/2014.</t>
  </si>
  <si>
    <t>069.1459.2023.0005356-15</t>
  </si>
  <si>
    <t xml:space="preserve">32.698.193/0001-92 </t>
  </si>
  <si>
    <t>Inexigibilidade de Chamamento Público nº 79/2023. DOE 18/10/2023 Arts. 30 e 31 da Lei Federal nº 13.019, de 31/07/2014.</t>
  </si>
  <si>
    <t xml:space="preserve">21301.0001.23.0000532-2
</t>
  </si>
  <si>
    <t xml:space="preserve">21301.0001.23.0002199-7
</t>
  </si>
  <si>
    <t>069.1459.2023.0005386-31</t>
  </si>
  <si>
    <t>21301.0001.23.0000416-4</t>
  </si>
  <si>
    <t xml:space="preserve">Termo de Apostilamento nº 83/2023 </t>
  </si>
  <si>
    <t>21301.0001.23.0002089-3 21301.0001.23.0002293-4 21301.0001.23.0002294-2</t>
  </si>
  <si>
    <t>25/10/23 10/11/23</t>
  </si>
  <si>
    <t>Inexigibilidade de Chamamento Público nº 83/2023. DOE 14/10/23                          Arts. 30 e 31 da Lei Federal nº 13.019, de 31/07/2014.</t>
  </si>
  <si>
    <t>069.1459.2023.0005198-49</t>
  </si>
  <si>
    <t xml:space="preserve">
21301.0001.23.0000511-1</t>
  </si>
  <si>
    <t>Inexigibilidade de Chamamento Público nº 86/2023. DOE 25/10/2023 Arts. 30 e 31 da Lei Federal nº 13.019, de 31/07/2014.</t>
  </si>
  <si>
    <t>21301.0001.23.0000549-7</t>
  </si>
  <si>
    <t>21301.0001.23.0002232-2</t>
  </si>
  <si>
    <t>069.1459.2023.0005439-87</t>
  </si>
  <si>
    <t>Termo de Apostilamento          nº85/2023</t>
  </si>
  <si>
    <t xml:space="preserve">Termo de Apostilamento nº 84/2023 </t>
  </si>
  <si>
    <t>Not.212/23</t>
  </si>
  <si>
    <t>87/23</t>
  </si>
  <si>
    <t xml:space="preserve">Apoio financeiro para fazer frente às despesas de comunicação,
premiação, infraestrutura, material promocional e outros serviços, do Projeto “CIRCUITO OPEN
NACIONAL - XXVIII TAÇA DENILSON CARIBÉ DE KARATÊ 2023”, no dia 25/11/2023, na Arena
de Esportes da Bahia, Lauro de Freitas, Bahia. Valor Global: em R$ 263.000,00 (duzentos e sessenta e
três mil reais). Vigência: 70 (setenta) dias. Gestor da Parceria : Sinval Vieira da Silva Filho,
Coordenador de Excelência Esportiva. Data: 13/11/2023. </t>
  </si>
  <si>
    <t>Antônio Carlos Negreiro - Representante Legal da FBK</t>
  </si>
  <si>
    <t>21301.0001.23.0000571-3</t>
  </si>
  <si>
    <t>21301.0001.23.0002323-1</t>
  </si>
  <si>
    <t>Not.219/23</t>
  </si>
  <si>
    <t>Not.221/23</t>
  </si>
  <si>
    <t>1º Res. Not.210/23</t>
  </si>
  <si>
    <t>91/23</t>
  </si>
  <si>
    <t>José Alberto Soares da Cunha Nunes da Silva -
Representante Legal da FBFS,</t>
  </si>
  <si>
    <t xml:space="preserve">Apoio financeiro para realização do “I CAMPEONATO
BRASILEIRO DE FUTSAL ESCOLAR SUB 17”, de 18/11/2023 a 26/11/2023. 
Valor Global: R$ 2.553.535,00 (dois milhões, quinhentos e cinquenta e três mil e quinhentos e
trinta e cinco reais). Vigência: 75 (setenta e cinco) dias. Gestor da Parceria: Álvaro Gonçalves
de Oliveira Filho, Coordenador de Educação Esportiva. Data: 16/11/2023. 
</t>
  </si>
  <si>
    <t>a publicar</t>
  </si>
  <si>
    <t>1º TA(30)d</t>
  </si>
  <si>
    <t>21301.0001.23.0000561-6</t>
  </si>
  <si>
    <t xml:space="preserve">16.749.050/0001-06 </t>
  </si>
  <si>
    <t>08/11/2023 16/11/2023</t>
  </si>
  <si>
    <t>21301.0001.23.0002285-3  21301.0001.23.0002284-5</t>
  </si>
  <si>
    <t>21301.0001.23.0000529-2</t>
  </si>
  <si>
    <t>21301.0001.23.0002298-5</t>
  </si>
  <si>
    <t>069.1459.2023.0005345-62</t>
  </si>
  <si>
    <t>21301.0001.23.0000568-3</t>
  </si>
  <si>
    <t>069.1459.2023.0005582-32</t>
  </si>
  <si>
    <t>Inexigibilidade de Chamamento Público nº 87/2023. DOE 25/10/2023. Arts. 30 e 31 da Lei Federal nº 13.019, de 31/07/2014.</t>
  </si>
  <si>
    <t>03.632.904/0001-28</t>
  </si>
  <si>
    <t>21301.0001.23.0000563-2</t>
  </si>
  <si>
    <t>21301.0001.23.0002307-8</t>
  </si>
  <si>
    <t>069.1459.2023.0005511-49</t>
  </si>
  <si>
    <t>Inexigibilidade de Chamamento Público nº 01/11/23. Arts. 30 e 31 da Lei Federal nº 13.019, de 31/07/2014.</t>
  </si>
  <si>
    <t>21301.0001.23.0000562-4</t>
  </si>
  <si>
    <t>13.477.203/0001-15</t>
  </si>
  <si>
    <t>21301.0001.23.0002309-4</t>
  </si>
  <si>
    <t>069.1459.2023.0005592-12</t>
  </si>
  <si>
    <t>76/23</t>
  </si>
  <si>
    <t>069.1486.2023.0005915-04</t>
  </si>
  <si>
    <t>Not.225/23</t>
  </si>
  <si>
    <t>Not.227/23</t>
  </si>
  <si>
    <t xml:space="preserve"> Termo de Apostilamento nº 86/2023</t>
  </si>
  <si>
    <t>Ibirapuã</t>
  </si>
  <si>
    <t>Calixto Antonio Ribeiro,
Prefeito Municipal de Ibirapuã-Ba.</t>
  </si>
  <si>
    <t xml:space="preserve">Apoio financeiro para fazer frente às despesas de Material Esportivo,
Uniforme, Premiação e Divulgação do “20º JOGOS DA AMIZADE EM IBIRAPUÃ”, de 15 a
17 de dezembro de 2023.  Valor Global: R$ 97.397,41 (noventa e sete mil, trezentos e
noventa e sete reais e quarenta e um centavos). Vigência: 90 (noventa) dias. Data: 21/11/2023.
</t>
  </si>
  <si>
    <t xml:space="preserve">Termo de Apostilamento nº 87/2023 </t>
  </si>
  <si>
    <t>Daiana/Nildes</t>
  </si>
  <si>
    <t>Termo de Apostilamento nº 88/2023</t>
  </si>
  <si>
    <t xml:space="preserve">Termo de Apostilamento nº 89/2023 </t>
  </si>
  <si>
    <t>069.1486.2023.0006042-58</t>
  </si>
  <si>
    <t xml:space="preserve">Apoio financeiro para Execução do Projeto Núcleos de Esportes de Lutas e Combate. Valor
Global: R$ 3.067.662,15 (três milhões e sessenta e sete mil e seiscentos e sessenta
e dois reais e quinze centavos). Vigência: 490 (quatrocentos e noventa) dias. Gestor da
Parceria: Sinval Vieira da Silva Filho, Coordenador de Excelência Esportiva. Data: 21/08/2023.
</t>
  </si>
  <si>
    <t>....</t>
  </si>
  <si>
    <t>Termo de Apostilamento                nº 89/2023</t>
  </si>
  <si>
    <t>04/06/2023 a 02/12/2023</t>
  </si>
  <si>
    <t xml:space="preserve"> Termo de Apostilamento nº 68/2023 -sem efeito</t>
  </si>
  <si>
    <t>1º Res. Not.198/23</t>
  </si>
  <si>
    <t>KÁTIA</t>
  </si>
  <si>
    <t xml:space="preserve">Termo de Apostilamento nº 90/2023 </t>
  </si>
  <si>
    <t>069.1486.2023.0006192-80</t>
  </si>
  <si>
    <t>21301.0001.23.0001913-5</t>
  </si>
  <si>
    <t>21301.0001.23.0001917-8</t>
  </si>
  <si>
    <t>21301.0001.23.0001915-1</t>
  </si>
  <si>
    <t>1301.0001.23.0002419-8</t>
  </si>
  <si>
    <t>14.210.389/0001-04</t>
  </si>
  <si>
    <t>21301.0001.23.0000584-5</t>
  </si>
  <si>
    <t>069.1486.2023.0006218-53</t>
  </si>
  <si>
    <t xml:space="preserve">21301.0001.23.0000585-3
</t>
  </si>
  <si>
    <t>42.049.866/0001-37</t>
  </si>
  <si>
    <t>21301.0001.23.0000569-11</t>
  </si>
  <si>
    <t>069.1459.2023.0005795-82</t>
  </si>
  <si>
    <t>Inexigibilidade de Chamamento Público nº 88/2023. DOE 16/12/2023. Arts. 30 e 31 da Lei Federal nº 13.019, de 31/07/2014.</t>
  </si>
  <si>
    <t>Inexigibilidade de Chamamento Público nº 092/2023. DOE 15/11/23 Arts. 30 e 31 da Lei Federal nº 13.019, de 31/07/2014.</t>
  </si>
  <si>
    <t>21301.0001.23.0000595-0</t>
  </si>
  <si>
    <t>069.1459.2023.0005873-30</t>
  </si>
  <si>
    <t>18/11/2023 a 26/11/2023</t>
  </si>
  <si>
    <t>069.1459.2023.0005538-69</t>
  </si>
  <si>
    <t>069.1459.2023.0005390-17</t>
  </si>
  <si>
    <t>LARISSA</t>
  </si>
  <si>
    <t>1ª OF (06)d</t>
  </si>
  <si>
    <t>88/23</t>
  </si>
  <si>
    <t xml:space="preserve">Evandro Alves Nascimento
- Representante Legal da FBJJMMA </t>
  </si>
  <si>
    <t xml:space="preserve">Apoio financeiro para realização do “ MMA PRO”, no
dia 16 de dezembro de 2023, no Centro de Treinamento de Boxe e Artes Marciais, Salvador /
BA. Valor Global: R$ 160.510,00
(cento e sessenta mil quinhentos e dez reais). Vigência: 65 (sessenta e cinco) dias. Gestor da
Parceira: Sinval Vieira da Silva Filho, Coordenador de Excelência Esportiva. Data: 04/12/2023.
</t>
  </si>
  <si>
    <t>16 de dezembro de 2023</t>
  </si>
  <si>
    <t xml:space="preserve">Apoio financeiro para realização do “CIRCUITO BAIANO DE MTB 2023”, no
período de 20 de maio a 15 de outubro de 2023, nos municípios baianos de Senhor do Bonfim,
Alagoinhas, Mata de São João e Morro do Chapéu. Valor Global:
R$ 352.312,95 (trezentos e cinquenta e dois mil, trezentos e doze reais e noventa e cinco
centavos). Vigência: 208 (duzentos e oito) dias. Gestor da Parceira: Sinval Vieira da Silva
Filho, Coordenador de Excelência Esportiva. Data: 17/05/2023. </t>
  </si>
  <si>
    <t>1º OF(14)d</t>
  </si>
  <si>
    <t>1ª OF(13)d</t>
  </si>
  <si>
    <t>069.1486.2023.0006286-02</t>
  </si>
  <si>
    <t>Termo de Apostilamento nº 92/2023</t>
  </si>
  <si>
    <t xml:space="preserve">Termo de Apostilamento nº 93/2023 </t>
  </si>
  <si>
    <t>Associação Classista de Educação e Esporte da Bahia - ACEB</t>
  </si>
  <si>
    <t>Chamamento Público nº 02/2021</t>
  </si>
  <si>
    <t xml:space="preserve">Marinalva
Nunes de Sousa - Presidente da OSC </t>
  </si>
  <si>
    <t xml:space="preserve">Apoio financeiro para a execução do
PROJETO CAPOEIRA EDUCA EM AÇÃO. Valor
Global: R$23.200,00 (vinte e três mil e duzentos reais). Vigência: 90 (noventa) dias. Gestor
da Parceira: Álvaro Gonçalves de Oliveira Filho, Coordenador de Educação Esportiva. Data:
06/12/2023. </t>
  </si>
  <si>
    <t>Aditivo de valor</t>
  </si>
  <si>
    <t>21301.0001.23.0002513-5</t>
  </si>
  <si>
    <t xml:space="preserve"> 21301.0001.23.0002500-3
</t>
  </si>
  <si>
    <t>94/23</t>
  </si>
  <si>
    <t>21301.0001.23.0002556-9</t>
  </si>
  <si>
    <t xml:space="preserve">21301.0001.23.0000531-4
</t>
  </si>
  <si>
    <t>21301.0001.23.0002555-0</t>
  </si>
  <si>
    <t>21301.0001.23.0002554-2</t>
  </si>
  <si>
    <t>95/23</t>
  </si>
  <si>
    <t>16/12/2023 e 17/12/2023</t>
  </si>
  <si>
    <t>Wellington
Yuri Aguiar de Andrade dos Santos - Representante Legal da FB</t>
  </si>
  <si>
    <t xml:space="preserve">Apoio financeiro para fazer frente às despesas de infraestrutura,
comunicação, material promocional, premiação e outros serviços, do Projeto “CAMPEONATO
BAIANO DE MOTOCROSS 2023 - VARZEA DA ROÇA”, nos dias 16/12/2023 e 17/12/2023, no
Município de Várzea da Roça/Bahia. Valor
Global: R$ 111.380,00 (cento e onze mil trezentos e oitenta reais). Vigência: 60 (sessenta) dias.
Gestor da Parceira: Sinval Vieira da Silva Filho, Coordenador de Excelência Esportiva. Data:
11/12/2023. </t>
  </si>
  <si>
    <t>Not.233/23</t>
  </si>
  <si>
    <t>069.1486.2023.0006462-52</t>
  </si>
  <si>
    <t>16/12/2023 a 15/12/2024</t>
  </si>
  <si>
    <t xml:space="preserve"> Inexigibilidade de Chamamento Público nº 100/2023. </t>
  </si>
  <si>
    <t>Luiz Machado dos Santos e Gicelia Oliveira Santos, Representantes Legais da FBDP</t>
  </si>
  <si>
    <t>Apoio financeiro para realização do projeto
“COPAS DO ESTADO DA BAHIA DE FUTEBOL”, de 16/12/2023 a 15/12/2024. Valor Global: R$5.901.712,21 (cinco milhões novecentos e um
mil, setecentos e doze reais e vinte e um centavos).                      Vigência: 455 (quatrocentos e cinquenta
e cinco) dias. Gestor da Parceria: Joaquim Maurício Cedraz Nery, Coordenador de Apoio ao
Esporte. Data: 12/12/2023.</t>
  </si>
  <si>
    <t>93/23</t>
  </si>
  <si>
    <t>16
de dezembro à 18 de fevereiro de 2024</t>
  </si>
  <si>
    <t>96/23</t>
  </si>
  <si>
    <t>Associação Beneficente Projeto Nordeste - ABPN</t>
  </si>
  <si>
    <t xml:space="preserve"> 02 de janeiro a 31 de dezembro de 2024 </t>
  </si>
  <si>
    <t>Sérgio dos Santos Correia - Representantes
Legais da ABPN</t>
  </si>
  <si>
    <t xml:space="preserve">Apoio financeiro para realização do “PROJETO NADAR”,
de 02 de janeiro a 31 de dezembro de 2024.                                                Valor Global:                                                                                                     
R$264.999,27 (duzentos e sessenta e quatro mil, novecentos e noventa e nove reais e vinte e sete
centavos). Vigência: 460 (quatrocentos e sessenta) dias. Gestor da Parceria: Álvaro Gonçalves
de Oliveira Filho, Coordenador de Educação Esportiva. Data: 12/12/2023. </t>
  </si>
  <si>
    <t>97/23</t>
  </si>
  <si>
    <t>de 02 de janeiro de 2024 a 31 de dezembro de 2024</t>
  </si>
  <si>
    <t xml:space="preserve">Apoio financeiro para realização do projeto “ESPORTE
PARA O FUTURO”, de 02 de janeiro de 2024 a 31 de dezembro de 2024.Valor Global: R$299.999,99 (duzentos e noventa e nove mil,
novecentos e noventa e nove reais e noventa e nove centavos). Vigência: 460 (quatrocentos
e sessenta) dias. Gestor da Parceira: Álvaro Gonçalves de Oliveira Filho, Coordenador de
Educação Esportiva. Data: 12/12/2023. </t>
  </si>
  <si>
    <t>98/23</t>
  </si>
  <si>
    <t>União das Federações de Esporte Amador da Bahia - UNISPORT</t>
  </si>
  <si>
    <t>08/01 A 31/03/2024</t>
  </si>
  <si>
    <t xml:space="preserve">Apoio financeiro para realização do “II
VERÃO COSTA A COSTA”, no período de 08/01 A 31/03/2024, nos municípios baianos de Prado,
Porto Seguro, Ilhéus, Valença, Camaçari e Salvador. Valor Global:
R$4.622.010,00 (quatro milhões, seiscentos e vinte e dois mil e dez reais). Vigência: de 150
(cento e cinquenta) dias. Gestor da Parceira: Joaquim Maurício Cedraz Nery, Coordenador de
Apoio ao Esporte. Data: 12/12/2023. </t>
  </si>
  <si>
    <t>Antônio Carlos Negreiro - Representante Legal da UNISPORT</t>
  </si>
  <si>
    <t>99/23</t>
  </si>
  <si>
    <t>100/23</t>
  </si>
  <si>
    <t>101/23</t>
  </si>
  <si>
    <t>102/23</t>
  </si>
  <si>
    <t>22 de dezembro de 2023</t>
  </si>
  <si>
    <t xml:space="preserve">Apoio financeiro para realização do “MELHORES
DO ANO 2023”, no dia 22 de dezembro de 2023, no Centro de Treinamento de Boxe e Artes
Marciais, Salvador /BA. Valor Global: R$ 20.000,00 (vinte
mil reais). Vigência: 61 (sessenta e um) dias. Gestor da Parceira: Sinval Vieira da Silva
Filho, Coordenador de Excelência Esportiva. Data: 12/12/2023. .
</t>
  </si>
  <si>
    <t>Evandro Alves Nascimento - Representante Legal da
FBJJMMA</t>
  </si>
  <si>
    <t>Federação Baiana de Surf - FBS</t>
  </si>
  <si>
    <t>Luciano Marcelo Mato Grosso Barros - Representante
Legal da FBS</t>
  </si>
  <si>
    <t>26/12/2023 a 16/06/2024</t>
  </si>
  <si>
    <t>Gicelia Oliveira
Santos e Luiz Machado dos Santos - Representantes Legais da FBDP</t>
  </si>
  <si>
    <t xml:space="preserve">Apoio financeiro para realização
da “COPA FEIRA DE SANTANA DE FUTEBOL” 26/12/2023 a 16/06/2024. Valor Global: R$251.914,28 (duzentos e cinquenta e um mil,
novecentos e quatorze reais e vinte e oito centavos). Vigência: 210 (duzentos e dez) dias. Gestor da Parceria: Joaquim Maurício Cedraz Nery, Coordenador de Apoio ao Esporte. Data:
12/12/2023. </t>
  </si>
  <si>
    <t>Marinalva Nunes de Souza - Representante
Legal da ACEB</t>
  </si>
  <si>
    <t xml:space="preserve">Apoio financeiro para realização do “2º
FESTIVAL DE CAPOEIRA DA BAHIA: ANCESTRALIDADE E RESISTÊNCIA GINGANDO PELO
MUNDO”, no dia 16/12/2023. Valor Global:
R$800.000,00 (oitocentos mil reais). Vigência: 90 (noventa) dias. Gestor da Parceria: Joaquim
Maurício Cedraz Nery, Coordenador de Apoio ao Esporte. Data: 12/12/2023. </t>
  </si>
  <si>
    <t>103/23</t>
  </si>
  <si>
    <t>Afonso Carlos
Abreu Nunes - Representante Legal da BOXEBAHIA</t>
  </si>
  <si>
    <t>Inexigibilidade de Chamamento Público nº 101/2023. DOE 13/12/23 Arts. 30 e 31 da Lei Federal nº 13.019, de 31/07/2014.</t>
  </si>
  <si>
    <t>069.1486.2023.0006476-58</t>
  </si>
  <si>
    <t>ILMA</t>
  </si>
  <si>
    <t>Capela do Alto Alegre</t>
  </si>
  <si>
    <t>Claudinei Xavier Novato, Prefeito Municipal de Capela do Alto Alegre-Ba.</t>
  </si>
  <si>
    <t>069.1486.2023.0006501-01</t>
  </si>
  <si>
    <t>21301.0001.23.0000599-3</t>
  </si>
  <si>
    <t>21301.0001.23.0002565-8</t>
  </si>
  <si>
    <t>069.1459.2023.0006269-21</t>
  </si>
  <si>
    <t>Inexigibilidade de Chamamento Público nº 089/2023. DOE 28/10/23 Arts. 30 e 31 da Lei Federal nº 13.019, de 31/07/2014.</t>
  </si>
  <si>
    <t>19.339.262/0001-03</t>
  </si>
  <si>
    <t xml:space="preserve">                     21301.0001.23.0000605-1
</t>
  </si>
  <si>
    <t>07.209.144/0001-00</t>
  </si>
  <si>
    <t>21301.0001.23.0002633-6</t>
  </si>
  <si>
    <t>069.1459.2023.0006323-19</t>
  </si>
  <si>
    <t>07/12/2023 a 18/12/2023</t>
  </si>
  <si>
    <t xml:space="preserve"> 21301.0001.23.0002707-3
</t>
  </si>
  <si>
    <t>5</t>
  </si>
  <si>
    <t>069.1486.2023.0005561-81</t>
  </si>
  <si>
    <t xml:space="preserve">Pendente </t>
  </si>
  <si>
    <t>1º Res. Not.206/23</t>
  </si>
  <si>
    <t>Termo de Apostilamento            nº95/2023</t>
  </si>
  <si>
    <r>
      <t>Apoio financeiro para AMPLIAÇÃO DO ESTÁDIO
MUNICIPAL DE</t>
    </r>
    <r>
      <rPr>
        <b/>
        <sz val="8"/>
        <rFont val="Arial"/>
        <family val="2"/>
      </rPr>
      <t xml:space="preserve"> ITAPÉ/BA. </t>
    </r>
    <r>
      <rPr>
        <sz val="8"/>
        <rFont val="Arial"/>
        <family val="2"/>
      </rPr>
      <t xml:space="preserve"> Valor Global: R$ 814.845,92 (oitocentos e quatorze mil oitocentos
e quarenta e cinco reais e noventa e dois centavos). Vigência: 240 (duzentos e quarenta) dias.
Data: 28/09/2023. </t>
    </r>
  </si>
  <si>
    <r>
      <t xml:space="preserve">Apoio financeiro para
implantação do sistema de iluminação em LED no Estádio Municipal de </t>
    </r>
    <r>
      <rPr>
        <b/>
        <sz val="8"/>
        <rFont val="Arial"/>
        <family val="2"/>
      </rPr>
      <t>Gandu/BA</t>
    </r>
    <r>
      <rPr>
        <sz val="8"/>
        <rFont val="Arial"/>
        <family val="2"/>
      </rPr>
      <t xml:space="preserve">, localizado no
KM 372 da BR 101, confrontando-se com a Companhia de Polícia (60 CIPM) e o Clube da Maçonaria,
Município de Gandu/BA.Valor
Global: R$ 385.796,80 (trezentos e oitenta e cinco mil setecentos e noventa e seis reais e oitenta
centavos). Vigência: 240 (duzentos e quarenta) dias. Data: 24/05/2023. 
</t>
    </r>
  </si>
  <si>
    <r>
      <t xml:space="preserve"> Apoio financeiro para CONSTRUÇÃO DE ARENINHA (60X40M), no
Município de </t>
    </r>
    <r>
      <rPr>
        <b/>
        <sz val="8"/>
        <rFont val="Arial"/>
        <family val="2"/>
      </rPr>
      <t>Castro Alves/BA</t>
    </r>
    <r>
      <rPr>
        <sz val="8"/>
        <rFont val="Arial"/>
        <family val="2"/>
      </rPr>
      <t xml:space="preserve">.Valor Global: R$ 1.696.826,66 (um milhão, seiscentos e noventa
e seis mil oitocentos e vinte e seis reais e sessenta e seis centavos). Vigência: 365 (trezentos
e sessenta e cinco) dias. Data: 28/09/2023. </t>
    </r>
  </si>
  <si>
    <r>
      <t xml:space="preserve">Apoio financeiro para implantação de grama sintética (106 x 69m),
bancos de reservas e pavimentação no Estádio Municipal de </t>
    </r>
    <r>
      <rPr>
        <b/>
        <sz val="8"/>
        <color rgb="FF000000"/>
        <rFont val="Arial Regular"/>
      </rPr>
      <t>Santanópolis/BA</t>
    </r>
    <r>
      <rPr>
        <sz val="8"/>
        <color rgb="FF000000"/>
        <rFont val="Arial Regular"/>
      </rPr>
      <t xml:space="preserve">, localizado na
Fazenda Cajueiro, s/nº, constando de administração da obra, serviços preliminares, implantação
de grama sintética (106x69m), implantação dos bancos de reservas e pavimentação ao redor
do campo (pó de pedra).  Valor Global: R$ 1.917.638,97 (hum milhão, novecentos e
dezessete mil, seiscentos e trinta e oito reais e noventa e sete centavos). Vigência: 240
(duzentos e quarenta) dias. Data: 31/10/2023. </t>
    </r>
  </si>
  <si>
    <r>
      <t xml:space="preserve"> Apoio financeiro para reforma do Estádio Municipal
de </t>
    </r>
    <r>
      <rPr>
        <b/>
        <sz val="8"/>
        <color rgb="FF000000"/>
        <rFont val="Arial"/>
        <family val="2"/>
      </rPr>
      <t>Capela do Alto Alegre/BA</t>
    </r>
    <r>
      <rPr>
        <sz val="8"/>
        <color rgb="FF000000"/>
        <rFont val="Arial"/>
        <family val="2"/>
      </rPr>
      <t xml:space="preserve">. Valor Global: R$2.031.585,83 (dois milhões trinta e um mil
quinhentos e oitenta e cinco reais e oitenta e três centavos). Vigência 240 (duzentos e quarenta)
dias. Data: 13/12/2023. </t>
    </r>
  </si>
  <si>
    <r>
      <t xml:space="preserve">Apoio financeiro para implantação de drenagem e desmonte de rochas
na área do Estádio Municipal de </t>
    </r>
    <r>
      <rPr>
        <b/>
        <sz val="8"/>
        <color rgb="FF000000"/>
        <rFont val="Arial"/>
        <family val="2"/>
      </rPr>
      <t>Ubaitaba/BA</t>
    </r>
    <r>
      <rPr>
        <sz val="8"/>
        <color rgb="FF000000"/>
        <rFont val="Arial"/>
        <family val="2"/>
      </rPr>
      <t xml:space="preserve">, constando de movimentação de terra e sistema de
drenagem, localizada na BR 101, KM 443, Município de Ubaitaba/BA. Valor Global: R$ 1.379.293,40
(um milhão trezentos e setenta e nove mil duzentos e noventa e três reais e quarenta centavos).
Vigência: 200 (duzentos) dias. Data: 05/10/2023. </t>
    </r>
  </si>
  <si>
    <t>Not.236/23</t>
  </si>
  <si>
    <t>Termo de Apostilamento nº 94/2023</t>
  </si>
  <si>
    <t xml:space="preserve"> Termo de Apostilamento nº 79/2023</t>
  </si>
  <si>
    <t>Associação Cultural e Artística Memória de Bimba - ACAMB</t>
  </si>
  <si>
    <t xml:space="preserve"> 16 de dezembro de 2023 e 13 de janeiro
de 2024</t>
  </si>
  <si>
    <t>Elissandro da Silva Jesus - Representante Legal da
ACAMB</t>
  </si>
  <si>
    <t xml:space="preserve">Apoio para realização do Projeto
“Aprender na varanda da Casa da Capoeira 2ª Edição”, conforme detalhado no Plano de
Trabalho, ANEXO I, será realizado no período de 16 de dezembro de 2023 e 13 de janeiro
de 2024, no Auditório IFBA, localizado no Município de Vitória da Conquista, Bahia. Valor Global: R$49.985,00 (quarenta e nove mil novecentos e
oitenta e cinco reais). Vigência: 60 (sessenta) dias. Data: 15/12/2023. Assinaturas: Álvaro Gonçalves de Oliveira Filho - Gestor da Parceria e o Wilton Neves Brandão -
Diretor de Fomento ao Esporte.
</t>
  </si>
  <si>
    <t>104/23</t>
  </si>
  <si>
    <t>105/23</t>
  </si>
  <si>
    <t>Federação Baiana de Judô -
FEBAJU</t>
  </si>
  <si>
    <t>Marcelo Ornelas da Cruz França Moreira - Representante Legal da FEBAJU</t>
  </si>
  <si>
    <t>Apoio para realização do evento “CARAVANA FEBAJU”, conforme detalhado
no Plano de Trabalho, ANEXO I, será realizado no período de 08/01/2024 a 19/01/2024.
Originário da Inexigibilidade de Chamamento Público nº 106/2023. Valor Global: R$200.000,00 (duzentos mil reais). Vigência: 80
(oitenta) dias. Data: 15/12/2023.  Joaquim
Maurício Cedraz Nery - Gestor da Parceria e o Wilton Neves Brandão - Diretor de Fomento ao
Esporte.</t>
  </si>
  <si>
    <t>08/01/2024 a 19/01/2024</t>
  </si>
  <si>
    <t>106/23</t>
  </si>
  <si>
    <t>22 a 28 de Janeiro de 2024</t>
  </si>
  <si>
    <t>Eduardo Catharino Gordilho Filho, Representante Legal da FBT</t>
  </si>
  <si>
    <t xml:space="preserve">Termo de Apostilamento           nº96/2023 </t>
  </si>
  <si>
    <t xml:space="preserve">Apoio financeiro para fazer frente às despesas de infraestrutura, comunicação, material
Esportivo, material promocional, premiação e outros serviços, do Projeto “ITACARÉ SURF
FESTIVAL 2023”, nos dias 16/12/2023 e 17/12/2023, no no Município baiano de Itacaré. Valor Global: R$ 60.000,00
(sessenta mil reais). Vigência: 90 (noventa) dias. Gestor da Parceria: Sinval Vieira da Silva
Filho, Coordenador de Excelência Esportiva. Data: 12/12/2023. </t>
  </si>
  <si>
    <t xml:space="preserve">21301.0001.23.0000610-8
</t>
  </si>
  <si>
    <t>21301.0001.23.0002786-3</t>
  </si>
  <si>
    <t>069.1459.2023.0006493-86</t>
  </si>
  <si>
    <t xml:space="preserve">00.082.400/0001-93 </t>
  </si>
  <si>
    <t>21301.0001.23.0000607-8</t>
  </si>
  <si>
    <r>
      <t>Inexigibilidade de Chamamento Público nº 0982023. DOE 13/12/23</t>
    </r>
    <r>
      <rPr>
        <sz val="8"/>
        <color rgb="FFFF0000"/>
        <rFont val="Arial"/>
        <family val="2"/>
      </rPr>
      <t xml:space="preserve"> </t>
    </r>
    <r>
      <rPr>
        <sz val="8"/>
        <rFont val="Arial"/>
        <family val="2"/>
      </rPr>
      <t>Arts. 30 e 31 da Lei Federal nº 13.019, de 31/07/2014.</t>
    </r>
  </si>
  <si>
    <t>21301.0001.23.0002797-9</t>
  </si>
  <si>
    <t>069.1459.2023.0006491-14</t>
  </si>
  <si>
    <t>Inexigibilidade de Chamamento Público nº 0952023. DOE 08/12/23. Arts. 30 e 31 da Lei Federal nº 13.019, de 31/07/2014.</t>
  </si>
  <si>
    <t xml:space="preserve">21301.0001.23.0002754-5
</t>
  </si>
  <si>
    <t>21301.0001.23.0000606-1</t>
  </si>
  <si>
    <t>069.1459.2023.0006408-34</t>
  </si>
  <si>
    <t>21301.0001.23.0002564-1</t>
  </si>
  <si>
    <t>21301.0001.23.0002185-7 21301.0001.23.0002563-1</t>
  </si>
  <si>
    <t>25/10/2023 15/12/2023</t>
  </si>
  <si>
    <t>21301.0001.23.0001367-6</t>
  </si>
  <si>
    <t>1ª OF(04)d</t>
  </si>
  <si>
    <t>1ªOF(15)d</t>
  </si>
  <si>
    <t>1ªOF(41)d</t>
  </si>
  <si>
    <t>1ª OF(07)d</t>
  </si>
  <si>
    <t>1ª OF(44)d</t>
  </si>
  <si>
    <t>1ª OF(35)d</t>
  </si>
  <si>
    <t>069.1486.2023.0006539-76</t>
  </si>
  <si>
    <t>069.1486.2023.0006546-03</t>
  </si>
  <si>
    <t>069.1486.2023.0006551-62</t>
  </si>
  <si>
    <t>069.1486.2023.0006554-13</t>
  </si>
  <si>
    <t>Alteração no Plano de trabalho</t>
  </si>
  <si>
    <t>Termo de Apostilamento nº 97/2023</t>
  </si>
  <si>
    <t xml:space="preserve">Termo de Apostilamento           nº98/2023 </t>
  </si>
  <si>
    <t>069.1486.2023.0006596-64</t>
  </si>
  <si>
    <t>069.1486.2023.0006593-11</t>
  </si>
  <si>
    <t>CONSTRUTORA RIO BONITO LTDA</t>
  </si>
  <si>
    <t>PL             069.1486.2023.0004077-71                                           OK</t>
  </si>
  <si>
    <t>Termo de Apostilamento               nº 99/2023</t>
  </si>
  <si>
    <t>.......</t>
  </si>
  <si>
    <t>Not.241/23</t>
  </si>
  <si>
    <t>1ª OF(09)d</t>
  </si>
  <si>
    <t>1ª  OF(26)d</t>
  </si>
  <si>
    <t>21301.0001.23.0000379-6</t>
  </si>
  <si>
    <t>Convênios 2023 - FOMENTO</t>
  </si>
  <si>
    <t>21301.0001.23.0003020-8 21301.0001.23.0003022-4  21301.0001.23.0003023-2</t>
  </si>
  <si>
    <t>05/12/2023 13/12/2023</t>
  </si>
  <si>
    <t>2º Res.          Not.203/23</t>
  </si>
  <si>
    <t>069.1486.2023.0006626-14</t>
  </si>
  <si>
    <t>069.1486.2023.0006648-20</t>
  </si>
  <si>
    <t>Not.01/2024</t>
  </si>
  <si>
    <t>21301.0001.23.0000611-6</t>
  </si>
  <si>
    <t>Inexigibilidade de Chamamento Público nº 0942023. DOE 13/12/23 Arts. 30 e 31 da Lei Federal nº 13.019, de 31/07/2014.</t>
  </si>
  <si>
    <t>069.1459.2023.0006494-67</t>
  </si>
  <si>
    <t>069.1459.2023.0006472-51</t>
  </si>
  <si>
    <t>Inexigibilidade de Chamamento Público nº 0962023. DOE 13/12/23 Arts. 30 e 31 da Lei Federal nº 13.019, de 31/07/2014.</t>
  </si>
  <si>
    <t>21301.0001.23.0000613-2</t>
  </si>
  <si>
    <t xml:space="preserve">04.181.405/0001-24 </t>
  </si>
  <si>
    <t xml:space="preserve">21301.0001.23.0002830-4 </t>
  </si>
  <si>
    <t>Inexigibilidade de Chamamento Público nº 0972023. DOE 13/12/23 Arts. 30 e 31 da Lei Federal nº 13.019, de 31/07/2014.</t>
  </si>
  <si>
    <t>21301.0001.23.0000614-0</t>
  </si>
  <si>
    <t>21301.0001.23.0002815-0</t>
  </si>
  <si>
    <t>069.1459.2023.0006492-03</t>
  </si>
  <si>
    <t>Inexigibilidade de Chamamento Público nº 0992023. DOE 13/12/23 Arts. 30 e 31 da Lei Federal nº 13.019, de 31/07/2014.</t>
  </si>
  <si>
    <t>21301.0001.23.0000612-4</t>
  </si>
  <si>
    <t>069.1459.2023.0006467-94</t>
  </si>
  <si>
    <t>Inexigibilidade de Chamamento Público nº 105/2023. DOE 16/12/23 Arts. 30 e 31 da Lei Federal nº 13.019, de 31/07/2014.</t>
  </si>
  <si>
    <t>21301.0001.23.0000627-2</t>
  </si>
  <si>
    <t>06.867.163/0001-52</t>
  </si>
  <si>
    <t>069.1459.2023.0006524-17</t>
  </si>
  <si>
    <t>21301.0001.23.0000608-6</t>
  </si>
  <si>
    <t>21301.0001.23.0002800-2</t>
  </si>
  <si>
    <t>4</t>
  </si>
  <si>
    <t>069.1459.2023.0006475-02</t>
  </si>
  <si>
    <t>069.1459.2023.0005217-46</t>
  </si>
  <si>
    <t>1ª OF(37)d</t>
  </si>
  <si>
    <t xml:space="preserve">Apoio financeiro para fazer frente às despesas de material promocional, 
material de divulgação, premiação, infraestrutura e outros serviços, do Projeto “CIRCUITO 
BAIANO DE BEACH TÊNIS 2023”, a ser realizado no período de 27/10/2023 a 17/12/2023, 
nos Municípios baianos de Cairu, Ilhéus, Jequié, Porto Seguro e Salvador.Valor Global: R$ 200.100,00 
(duzentos mil e cem reais). Vigência: 90 (noventa) dias. Gestor da Parceira: Sinval Vieira da 
Silva Filho, Coordenador de Excelência Esportiva. Data: 16/10/2023. </t>
  </si>
  <si>
    <t>Apoio para realização da II COPA AMÉRIA DE HANDEBOL
MASTER conforme detalhado no Plano de Trabalho, ANEXO I, será realizada no período de
02/11/2023 a 05/11/2023.Valor
Global: R$ 196.783,00 (cento e noventa e seis mil setecentos e oitenta e três reais). Vigência:
70 (setenta) dias. Gestor da Parceira: Sinval Vieira da Silva Filho, Coordenador de Excelência
Esportiva. Data: 31/10/2023.</t>
  </si>
  <si>
    <t>1ª OF(20)d</t>
  </si>
  <si>
    <t>069.1486.2024.0000035-14</t>
  </si>
  <si>
    <t>069.1486.2024.0000032-71</t>
  </si>
  <si>
    <t>Not.02/24</t>
  </si>
  <si>
    <t xml:space="preserve"> Apoio financeiro
para realização do projeto “ÚLTIMA DO ANO: A FORÇA DO BOXE FEMININO DE 2023”,
nas Quadras Esportivas do Vale das Pedrinhas, localizadas no final de linha do Nordeste de
Amaralina, em Salvador-Ba, no dia 16 de dezembro de 2023.Valor Global:
R$70.000,00 (setenta mil reais). Vigência: 90 (noventa) dias.
Gestor da Parceria: Sinval Vieira da Silva Filho, Coordenador de Excelência Esportiva. Data:
12/12/2023. </t>
  </si>
  <si>
    <t xml:space="preserve">Termo de Apostilamento              nº 01/2024 </t>
  </si>
  <si>
    <t>069.1486.2024.0000089-15</t>
  </si>
  <si>
    <t>069.1486.2024.0000101-38</t>
  </si>
  <si>
    <t>Not.004/24</t>
  </si>
  <si>
    <t>21301.0001.23.0000170-1</t>
  </si>
  <si>
    <t>Not.008/24</t>
  </si>
  <si>
    <t>069.1486.2024.0000114-52</t>
  </si>
  <si>
    <t>069.1486.2024.0000118-86</t>
  </si>
  <si>
    <t>1º Res. Not.217/23</t>
  </si>
  <si>
    <t>Not.010/24</t>
  </si>
  <si>
    <t>069.1486.2024.0000045-96</t>
  </si>
  <si>
    <t>1ª OF(68)d</t>
  </si>
  <si>
    <t>1ª OF(18)d</t>
  </si>
  <si>
    <t>1ª OF(21)d</t>
  </si>
  <si>
    <t>069.1486.2024.0000071-88</t>
  </si>
  <si>
    <t>Not.011/24</t>
  </si>
  <si>
    <t>13.897.111/0001-94</t>
  </si>
  <si>
    <t>21301.0001.23.0000626-4</t>
  </si>
  <si>
    <t>069.1486.2024.0000156-10</t>
  </si>
  <si>
    <t>069.1486.2024.0000168-45</t>
  </si>
  <si>
    <t>Federação Baiana de Surf - SURF</t>
  </si>
  <si>
    <t>Not.012/23</t>
  </si>
  <si>
    <t>069.1459.2023.0004871-14069.1484.2023.0006305-30</t>
  </si>
  <si>
    <t>Processo de monitoramento</t>
  </si>
  <si>
    <t>069.1479.2024.0000182-74</t>
  </si>
  <si>
    <t>069.1479.2024.0000191-65</t>
  </si>
  <si>
    <t>069.1479.2024.0000188-60</t>
  </si>
  <si>
    <t>069.1479.2024.0000185-17</t>
  </si>
  <si>
    <t>069.1479.2024.0000180-11</t>
  </si>
  <si>
    <t>069.1479.2024.0000190-84</t>
  </si>
  <si>
    <t>15/12/2023 25/01/2024</t>
  </si>
  <si>
    <t xml:space="preserve">21301.0001.23.0002819-3  21301.0001.23.0002840-1 21301.0001.24.0000025-2
</t>
  </si>
  <si>
    <t>Termo de Apostilamento nº 02/2024</t>
  </si>
  <si>
    <t xml:space="preserve">Alteração da Dotação Orçamentária </t>
  </si>
  <si>
    <t>Termo de Apostilamento nº 03/2024</t>
  </si>
  <si>
    <t>Termo de Apostilamento nº 04/2024</t>
  </si>
  <si>
    <t xml:space="preserve">Termo de Apostilamento              nº 06/2024 </t>
  </si>
  <si>
    <t>Apoio financeiro para realização do “FESTIVAL DE CICLISMO DA BAHIA”, de 16
de dezembro à 18 de fevereiro de 2024. Valor
Global: R$ 314.900,00 (trezentos e quatorze mil e novecentos reais), Vigência: 100 (cem) dias. Gestor da Parceira: Sinval Vieira da Silva Filho, Coordenador de
Excelência Esportiva.</t>
  </si>
  <si>
    <t>Alteração da vigência</t>
  </si>
  <si>
    <t>1ª OF(26)d</t>
  </si>
  <si>
    <t>Not.013/24</t>
  </si>
  <si>
    <t>1º Res. Not.007/24</t>
  </si>
  <si>
    <t>069.1486.2024.0000277-07</t>
  </si>
  <si>
    <t>069.1486.2024.0000289-32</t>
  </si>
  <si>
    <t>069.1486.2024.0000317-21</t>
  </si>
  <si>
    <t>Not.20/24</t>
  </si>
  <si>
    <t>Not.18/24</t>
  </si>
  <si>
    <t>No protocolo</t>
  </si>
  <si>
    <t>Termo de Apostilamento nº 08/2024</t>
  </si>
  <si>
    <t xml:space="preserve"> Apoio para realização do Projeto “ITF BT 200”, conforme detalhado
no Plano de Trabalho, ANEXO I, será realizado no período de 22 a 28 de Janeiro de 2024.
Valor Global: R$ 280.200,00 (duzentos e oitenta mil e duzentos reais. Vigência: 60 (sessenta) dias. Data: 15/12/2023. 
Sinval Vieira - Gestor da Parceria.</t>
  </si>
  <si>
    <t>069.1486.2024.0000341-51</t>
  </si>
  <si>
    <t>069.1486.2024.0000322-98</t>
  </si>
  <si>
    <t>1ª OF(02)d</t>
  </si>
  <si>
    <t>1º Res. Not.009/24</t>
  </si>
  <si>
    <t>Not.024/24</t>
  </si>
  <si>
    <t>1ª OF(51)d</t>
  </si>
  <si>
    <t>Not.023/24</t>
  </si>
  <si>
    <t>Inexigibilidade de Chamamento Público nº 102/2023. DOE 13/12/23 Arts. 30 e 31 da Lei Federal nº 13.019, de 31/07/2014.</t>
  </si>
  <si>
    <t xml:space="preserve"> Termo de Apostilamento nº 05/2024</t>
  </si>
  <si>
    <t>069.1486.2024.0000378-42</t>
  </si>
  <si>
    <t>21301.0001.23.0002828-2</t>
  </si>
  <si>
    <t>21301.0001.23.0000625-6</t>
  </si>
  <si>
    <r>
      <t>Inexigibilidade de Chamamento Público nº 104/2023. DOE 13/12/23</t>
    </r>
    <r>
      <rPr>
        <sz val="8"/>
        <color rgb="FFFF0000"/>
        <rFont val="Arial"/>
        <family val="2"/>
      </rPr>
      <t xml:space="preserve"> </t>
    </r>
    <r>
      <rPr>
        <sz val="8"/>
        <rFont val="Arial"/>
        <family val="2"/>
      </rPr>
      <t>Arts. 30 e 31 da Lei Federal nº 13.019, de 31/07/2014.</t>
    </r>
  </si>
  <si>
    <t>069.1459.2024.0000055-95</t>
  </si>
  <si>
    <t xml:space="preserve">21301.0001.23.0002827-4
</t>
  </si>
  <si>
    <t>21301.0001.23.0000620-5</t>
  </si>
  <si>
    <t>069.1459.2024.0000054-12</t>
  </si>
  <si>
    <t>Ilma</t>
  </si>
  <si>
    <t>NR ENGENHARIA CONTRUÇÕES E SERVIÇOS LTDA</t>
  </si>
  <si>
    <t>Not.021/2024</t>
  </si>
  <si>
    <t>32/23</t>
  </si>
  <si>
    <t>1º Res. Not.014/24</t>
  </si>
  <si>
    <t>Not.235/23</t>
  </si>
  <si>
    <t>069.1486.2024.0000428-46</t>
  </si>
  <si>
    <t>Ag análise</t>
  </si>
  <si>
    <t>21301.0001.23.0002835-5</t>
  </si>
  <si>
    <t>21301.0001.23.0000030-9</t>
  </si>
  <si>
    <t>21301.0001.24.0000183-6</t>
  </si>
  <si>
    <t>PROGRESSO CONSTRUTORA LTDA</t>
  </si>
  <si>
    <t>MODULAR SERVIÇOS LTDA</t>
  </si>
  <si>
    <r>
      <t xml:space="preserve">Apoio financeiro para IMPLANTAÇÃO DE GRAMA SINTÉTICA NO ESTÁDIO MUNICIPAL
</t>
    </r>
    <r>
      <rPr>
        <b/>
        <sz val="8"/>
        <color rgb="FF000000"/>
        <rFont val="Arial"/>
        <family val="2"/>
      </rPr>
      <t xml:space="preserve"> </t>
    </r>
    <r>
      <rPr>
        <sz val="8"/>
        <color rgb="FF000000"/>
        <rFont val="Arial"/>
        <family val="2"/>
      </rPr>
      <t>localizado à Rua Projetada 1, Portal da Cidade, Município d</t>
    </r>
    <r>
      <rPr>
        <b/>
        <sz val="8"/>
        <color rgb="FF000000"/>
        <rFont val="Arial"/>
        <family val="2"/>
      </rPr>
      <t>e Ipecaetá/BA.</t>
    </r>
    <r>
      <rPr>
        <sz val="8"/>
        <color rgb="FF000000"/>
        <rFont val="Arial"/>
        <family val="2"/>
      </rPr>
      <t xml:space="preserve">
Valor Global: R$1.594.365,84 (um milhão quinhentos e noventa e quatro mil trezentos e
sessenta e cinco reais e oitenta e quatro centavos). Vigência: 240 (duzentos e quarenta) dias.
Data: 09/10/2023. </t>
    </r>
  </si>
  <si>
    <t xml:space="preserve">Apoio financeiro para realização da “II
COPA DE FUTEBOL INDÍGENA 2023”, de 28 de setembro de 2023 a 10 de dezembro de 2023.
 Valor Global: R$504.779,36 (quinhentos e quatro mil setecentos e
setenta e nove reais e trinta e seis centavos).
Vigência: 120 (cento e vinte) dias. Gestor da Parceria: Sinval Vieira da Silva Filho,
Coordenador de Excelência Esportiva. Data: 27/09/2023. </t>
  </si>
  <si>
    <t>069.1486.2024.0000528-17</t>
  </si>
  <si>
    <t>069.1486.2024.0000527-28</t>
  </si>
  <si>
    <t>069.1486.2024.0000516-75</t>
  </si>
  <si>
    <t>069.1486.2024.0000511-61</t>
  </si>
  <si>
    <t>Termo de Apostilamento              nº 11/2024</t>
  </si>
  <si>
    <t xml:space="preserve">Termo de Apostilamento              nº 12/2024 </t>
  </si>
  <si>
    <t xml:space="preserve"> PL          069.1486.2024.0000416-11 OK</t>
  </si>
  <si>
    <t>AG autorização</t>
  </si>
  <si>
    <t>PL               069.1486.2024.0000048-39 OK</t>
  </si>
  <si>
    <t>PL                    069.1486.2023.0006388-29                                          OK</t>
  </si>
  <si>
    <t xml:space="preserve">Apoio para realização da “2ª COPA
LORETA VALADARES DE FUTEBOL FEMININO SUB 17 E ADULTO” .Valor Global: R$443.438,68
(quatrocentos e quarenta e três mil quatrocentos e trinta e oito reais e sessenta e oito centavos).
Vigência: 120 (cento e vinte) dias. Gestor da Parceria: Sinval Vieira da Silva Filho, Coordenador de
Excelência Esportiva. Data: 27/10/2023. </t>
  </si>
  <si>
    <t>1ª OF(19)d</t>
  </si>
  <si>
    <t>1ª OF(16)d</t>
  </si>
  <si>
    <t>069.1486.2024.0000597-31</t>
  </si>
  <si>
    <t>Not.034/23</t>
  </si>
  <si>
    <t>21301.0001.23.0000638-8</t>
  </si>
  <si>
    <t>Inexigibilidade de Chamamento Público nº 107/2023. DOE 16/12/23 Arts. 30 e 31 da Lei Federal nº 13.019, de 31/07/2014.</t>
  </si>
  <si>
    <t>069.1459.2024.0000057-57</t>
  </si>
  <si>
    <t>Not.029/24</t>
  </si>
  <si>
    <t>069.1486.2024.0000623-67</t>
  </si>
  <si>
    <t>21301.0001.23.0000639-6</t>
  </si>
  <si>
    <t>Not.034/24</t>
  </si>
  <si>
    <t xml:space="preserve"> PL          069.1486.2024.0000476-43 OK</t>
  </si>
  <si>
    <t>21301.0001.23.0000289-7</t>
  </si>
  <si>
    <t>069.1486.2024.0000650-30</t>
  </si>
  <si>
    <t>Not.37/24</t>
  </si>
  <si>
    <t>Not.038/23</t>
  </si>
  <si>
    <t>069.1486.2024.0000675-98</t>
  </si>
  <si>
    <t xml:space="preserve">Apoio financeiro para fazer frente às despesas de material
promocional, material de divulgação, infraestrutura, premiação e outros serviços, do Projeto
“TAÇA BAHIA DE BOLICHE 2023”, a ser realizado no período de 01/12/2023 A 03/12/2023,
no Boliche Paralela, localizado no Shopping Paralela, Avenida Luís Viana Filho, nº 8544, G1,
Alphaville, Salvador, Bahia.Valor Global: R$ 70.100,00
(setenta mil e cem reais). Vigência: 60 (sessenta) dias. Gestor da Parceira: Sinval Vieira da
Silva Filho, Coordenador de Excelência Esportiva. Data: 30/10/2023. </t>
  </si>
  <si>
    <t>Not.039/24</t>
  </si>
  <si>
    <t>21301.0001.23.0000609-4</t>
  </si>
  <si>
    <t>Inexigibilidade de Chamamento Público nº 0982023. DOE 13/12/23 Arts. 30 e 31 da Lei Federal nº 13.019, de 31/07/2014.</t>
  </si>
  <si>
    <t>21301.0001.23.0002844-4</t>
  </si>
  <si>
    <t>21301.0001.24.0000211-5 21301.0001.23.0002847-9</t>
  </si>
  <si>
    <t>20/02/2024 2102/2024</t>
  </si>
  <si>
    <t>21301.0001.24.0000174-3 21301.0001.24.0000109-7</t>
  </si>
  <si>
    <t>16/02/2024 05/02/2024</t>
  </si>
  <si>
    <t>21301.0001.24.0000163-1</t>
  </si>
  <si>
    <t>21301.0001.23.0002567-4  21301.0001.23.0002568-2</t>
  </si>
  <si>
    <t>1º TA(120)d</t>
  </si>
  <si>
    <t>Inexigibilidade de Chamamento Público nº 106/2023. DOE 16/12/23 Arts. 30 e 31 da Lei Federal nº 13.019, de 31/07/2014.</t>
  </si>
  <si>
    <t>069.1459.2024.0000056-76</t>
  </si>
  <si>
    <t>069.1459.2023.0005778-81</t>
  </si>
</sst>
</file>

<file path=xl/styles.xml><?xml version="1.0" encoding="utf-8"?>
<styleSheet xmlns="http://schemas.openxmlformats.org/spreadsheetml/2006/main">
  <numFmts count="9">
    <numFmt numFmtId="43" formatCode="_-* #,##0.00_-;\-* #,##0.00_-;_-* &quot;-&quot;??_-;_-@_-"/>
    <numFmt numFmtId="164" formatCode="_(* #,##0.00_);_(* \(#,##0.00\);_(* &quot;-&quot;??_);_(@_)"/>
    <numFmt numFmtId="165" formatCode="dd/mm/yy"/>
    <numFmt numFmtId="166" formatCode="dd/mm/yy;@"/>
    <numFmt numFmtId="167" formatCode="d/m/yy;@"/>
    <numFmt numFmtId="168" formatCode="00000"/>
    <numFmt numFmtId="169" formatCode="&quot;R$&quot;\ #,##0.00"/>
    <numFmt numFmtId="170" formatCode="[$-416]mmm\-yy;@"/>
    <numFmt numFmtId="171" formatCode="[$-416]mmmm\-yy;@"/>
  </numFmts>
  <fonts count="44">
    <font>
      <sz val="10"/>
      <name val="Arial"/>
    </font>
    <font>
      <sz val="10"/>
      <name val="Arial"/>
      <family val="2"/>
    </font>
    <font>
      <sz val="8"/>
      <name val="Arial"/>
      <family val="2"/>
    </font>
    <font>
      <b/>
      <sz val="12"/>
      <name val="Arial"/>
      <family val="2"/>
    </font>
    <font>
      <sz val="9"/>
      <name val="Arial"/>
      <family val="2"/>
    </font>
    <font>
      <b/>
      <sz val="9"/>
      <name val="Arial"/>
      <family val="2"/>
    </font>
    <font>
      <sz val="9"/>
      <name val="Arial"/>
      <family val="2"/>
    </font>
    <font>
      <sz val="9"/>
      <color indexed="12"/>
      <name val="Arial"/>
      <family val="2"/>
    </font>
    <font>
      <b/>
      <sz val="10"/>
      <color indexed="12"/>
      <name val="Arial"/>
      <family val="2"/>
    </font>
    <font>
      <b/>
      <sz val="9"/>
      <color indexed="12"/>
      <name val="Arial"/>
      <family val="2"/>
    </font>
    <font>
      <sz val="9"/>
      <color indexed="13"/>
      <name val="Arial"/>
      <family val="2"/>
    </font>
    <font>
      <b/>
      <sz val="9"/>
      <color indexed="22"/>
      <name val="Arial"/>
      <family val="2"/>
    </font>
    <font>
      <sz val="9"/>
      <color indexed="22"/>
      <name val="Arial"/>
      <family val="2"/>
    </font>
    <font>
      <sz val="10"/>
      <name val="Arial"/>
      <family val="2"/>
    </font>
    <font>
      <sz val="9"/>
      <color indexed="81"/>
      <name val="Tahoma"/>
      <family val="2"/>
    </font>
    <font>
      <b/>
      <sz val="9"/>
      <color indexed="81"/>
      <name val="Tahoma"/>
      <family val="2"/>
    </font>
    <font>
      <b/>
      <sz val="8"/>
      <name val="Arial"/>
      <family val="2"/>
    </font>
    <font>
      <sz val="8"/>
      <color indexed="12"/>
      <name val="Arial"/>
      <family val="2"/>
    </font>
    <font>
      <b/>
      <sz val="8"/>
      <color indexed="12"/>
      <name val="Arial"/>
      <family val="2"/>
    </font>
    <font>
      <sz val="8"/>
      <color indexed="8"/>
      <name val="Arial"/>
      <family val="2"/>
    </font>
    <font>
      <b/>
      <sz val="10"/>
      <name val="Arial"/>
      <family val="2"/>
    </font>
    <font>
      <b/>
      <sz val="8"/>
      <name val="Arial Regular"/>
    </font>
    <font>
      <b/>
      <sz val="11"/>
      <name val="Arial"/>
      <family val="2"/>
    </font>
    <font>
      <b/>
      <outline/>
      <sz val="10"/>
      <color indexed="8"/>
      <name val="Arial"/>
      <family val="2"/>
    </font>
    <font>
      <sz val="10"/>
      <color indexed="12"/>
      <name val="Arial"/>
      <family val="2"/>
    </font>
    <font>
      <sz val="10"/>
      <name val="Arial"/>
      <family val="2"/>
    </font>
    <font>
      <sz val="8"/>
      <color indexed="10"/>
      <name val="Arial"/>
      <family val="2"/>
    </font>
    <font>
      <sz val="14"/>
      <name val="Arial"/>
      <family val="2"/>
    </font>
    <font>
      <sz val="11"/>
      <color theme="1"/>
      <name val="Calibri"/>
      <family val="2"/>
      <scheme val="minor"/>
    </font>
    <font>
      <b/>
      <sz val="8"/>
      <color rgb="FF000000"/>
      <name val="Arial"/>
      <family val="2"/>
    </font>
    <font>
      <b/>
      <sz val="8"/>
      <color rgb="FF000000"/>
      <name val="Arial Regular"/>
    </font>
    <font>
      <b/>
      <sz val="9"/>
      <color rgb="FF000000"/>
      <name val="Arial"/>
      <family val="2"/>
    </font>
    <font>
      <sz val="8"/>
      <color rgb="FF000000"/>
      <name val="Arial"/>
      <family val="2"/>
    </font>
    <font>
      <b/>
      <sz val="8"/>
      <color rgb="FF0000FF"/>
      <name val="Arial"/>
      <family val="2"/>
    </font>
    <font>
      <sz val="8"/>
      <color rgb="FF0000FF"/>
      <name val="Arial"/>
      <family val="2"/>
    </font>
    <font>
      <sz val="8"/>
      <color rgb="FF000000"/>
      <name val="Arial Regular"/>
    </font>
    <font>
      <sz val="9"/>
      <color rgb="FF0000FF"/>
      <name val="Arial"/>
      <family val="2"/>
    </font>
    <font>
      <sz val="9"/>
      <color rgb="FF000000"/>
      <name val="Arial"/>
      <family val="2"/>
    </font>
    <font>
      <sz val="8"/>
      <color theme="1"/>
      <name val="Arial"/>
      <family val="2"/>
    </font>
    <font>
      <sz val="8"/>
      <color rgb="FFFF0000"/>
      <name val="Arial"/>
      <family val="2"/>
    </font>
    <font>
      <sz val="16"/>
      <name val="Arial"/>
      <family val="2"/>
    </font>
    <font>
      <sz val="9"/>
      <color indexed="81"/>
      <name val="Segoe UI"/>
      <family val="2"/>
    </font>
    <font>
      <b/>
      <sz val="9"/>
      <color indexed="81"/>
      <name val="Segoe UI"/>
      <family val="2"/>
    </font>
    <font>
      <sz val="8"/>
      <color indexed="81"/>
      <name val="Tahoma"/>
      <family val="2"/>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rgb="FF00FF0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s>
  <cellStyleXfs count="5">
    <xf numFmtId="0" fontId="0" fillId="0" borderId="0"/>
    <xf numFmtId="0" fontId="28" fillId="0" borderId="0"/>
    <xf numFmtId="164" fontId="1" fillId="0" borderId="0" applyFont="0" applyFill="0" applyBorder="0" applyAlignment="0" applyProtection="0"/>
    <xf numFmtId="43" fontId="28" fillId="0" borderId="0" applyFont="0" applyFill="0" applyBorder="0" applyAlignment="0" applyProtection="0"/>
    <xf numFmtId="164" fontId="25" fillId="0" borderId="0" applyFont="0" applyFill="0" applyBorder="0" applyAlignment="0" applyProtection="0"/>
  </cellStyleXfs>
  <cellXfs count="610">
    <xf numFmtId="0" fontId="0" fillId="0" borderId="0" xfId="0"/>
    <xf numFmtId="0" fontId="0" fillId="0" borderId="0" xfId="0" applyAlignment="1">
      <alignment horizontal="center" vertical="center"/>
    </xf>
    <xf numFmtId="0" fontId="5" fillId="2" borderId="1" xfId="0" applyFont="1" applyFill="1" applyBorder="1" applyAlignment="1">
      <alignment horizontal="center" vertical="center" wrapText="1"/>
    </xf>
    <xf numFmtId="166" fontId="5"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49" fontId="5" fillId="2" borderId="1" xfId="0" applyNumberFormat="1" applyFont="1" applyFill="1" applyBorder="1" applyAlignment="1">
      <alignment horizontal="center" vertical="center" wrapText="1"/>
    </xf>
    <xf numFmtId="164" fontId="6" fillId="0" borderId="0" xfId="2" applyFont="1" applyFill="1" applyBorder="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center" vertical="center" wrapText="1"/>
    </xf>
    <xf numFmtId="166" fontId="4" fillId="0" borderId="0" xfId="0" applyNumberFormat="1" applyFont="1" applyAlignment="1">
      <alignment horizontal="center" vertical="center" wrapText="1"/>
    </xf>
    <xf numFmtId="0" fontId="5" fillId="0" borderId="0" xfId="0" applyFont="1" applyAlignment="1">
      <alignment horizontal="center" vertical="center" wrapText="1"/>
    </xf>
    <xf numFmtId="166" fontId="6" fillId="0" borderId="0" xfId="0" applyNumberFormat="1" applyFont="1" applyAlignment="1">
      <alignment horizontal="center" vertical="center" wrapText="1"/>
    </xf>
    <xf numFmtId="0" fontId="5" fillId="3" borderId="0" xfId="0" applyFont="1" applyFill="1" applyAlignment="1">
      <alignment horizontal="center" vertical="center" wrapText="1"/>
    </xf>
    <xf numFmtId="0" fontId="8" fillId="4" borderId="1" xfId="0" applyFont="1" applyFill="1" applyBorder="1" applyAlignment="1">
      <alignment horizontal="center" vertical="center" wrapText="1"/>
    </xf>
    <xf numFmtId="165" fontId="5" fillId="2" borderId="1"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166" fontId="5" fillId="0" borderId="1" xfId="0" applyNumberFormat="1" applyFont="1" applyBorder="1" applyAlignment="1">
      <alignment horizontal="center" vertical="center" wrapText="1"/>
    </xf>
    <xf numFmtId="49" fontId="6" fillId="0" borderId="0" xfId="0" applyNumberFormat="1" applyFont="1" applyAlignment="1">
      <alignment horizontal="center" vertical="center" wrapText="1"/>
    </xf>
    <xf numFmtId="166"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0" fontId="9" fillId="4" borderId="1" xfId="0" applyFont="1" applyFill="1" applyBorder="1" applyAlignment="1">
      <alignment horizontal="center" vertical="center" wrapText="1"/>
    </xf>
    <xf numFmtId="4" fontId="5" fillId="0" borderId="0" xfId="0" applyNumberFormat="1" applyFont="1" applyAlignment="1">
      <alignment horizontal="center" vertical="center" wrapText="1"/>
    </xf>
    <xf numFmtId="165" fontId="10" fillId="0" borderId="0" xfId="0" applyNumberFormat="1" applyFont="1" applyAlignment="1">
      <alignment horizontal="center" vertical="center" wrapText="1"/>
    </xf>
    <xf numFmtId="4" fontId="9" fillId="4" borderId="1" xfId="0" applyNumberFormat="1" applyFont="1" applyFill="1" applyBorder="1" applyAlignment="1">
      <alignment horizontal="center" vertical="center" wrapText="1"/>
    </xf>
    <xf numFmtId="49" fontId="7" fillId="0" borderId="1" xfId="0" applyNumberFormat="1" applyFont="1" applyBorder="1" applyAlignment="1">
      <alignment horizontal="center" vertical="center" wrapText="1"/>
    </xf>
    <xf numFmtId="4" fontId="10" fillId="0" borderId="0" xfId="0" applyNumberFormat="1" applyFont="1" applyAlignment="1">
      <alignment horizontal="center" vertical="center" wrapText="1"/>
    </xf>
    <xf numFmtId="0" fontId="2" fillId="0" borderId="1" xfId="0" applyFont="1" applyBorder="1" applyAlignment="1">
      <alignment horizontal="center" vertical="center" wrapText="1"/>
    </xf>
    <xf numFmtId="0" fontId="16" fillId="0" borderId="1" xfId="0" applyFont="1" applyBorder="1" applyAlignment="1">
      <alignment horizontal="center" vertical="center" wrapText="1"/>
    </xf>
    <xf numFmtId="166" fontId="2" fillId="0" borderId="1" xfId="0" applyNumberFormat="1" applyFont="1" applyBorder="1" applyAlignment="1">
      <alignment vertical="center" wrapText="1"/>
    </xf>
    <xf numFmtId="0" fontId="4" fillId="0" borderId="1" xfId="0" applyFont="1" applyBorder="1" applyAlignment="1">
      <alignment horizontal="center" vertical="center" wrapText="1"/>
    </xf>
    <xf numFmtId="1" fontId="4" fillId="0" borderId="1" xfId="0" applyNumberFormat="1" applyFont="1" applyBorder="1" applyAlignment="1">
      <alignment horizontal="center" vertical="center" wrapText="1"/>
    </xf>
    <xf numFmtId="166" fontId="2" fillId="0" borderId="1" xfId="0" applyNumberFormat="1" applyFont="1" applyBorder="1" applyAlignment="1">
      <alignment horizontal="center" vertical="center" wrapText="1"/>
    </xf>
    <xf numFmtId="49" fontId="17" fillId="0" borderId="1" xfId="0" applyNumberFormat="1" applyFont="1" applyBorder="1" applyAlignment="1">
      <alignment horizontal="center" vertical="center" wrapText="1"/>
    </xf>
    <xf numFmtId="0" fontId="2" fillId="0" borderId="0" xfId="0" applyFont="1" applyAlignment="1">
      <alignment horizontal="center" vertical="center" wrapText="1"/>
    </xf>
    <xf numFmtId="166" fontId="16" fillId="0" borderId="1" xfId="0" applyNumberFormat="1" applyFont="1" applyBorder="1" applyAlignment="1">
      <alignment vertical="center"/>
    </xf>
    <xf numFmtId="166" fontId="16" fillId="0" borderId="2" xfId="0" applyNumberFormat="1" applyFont="1" applyBorder="1" applyAlignment="1">
      <alignment vertical="center"/>
    </xf>
    <xf numFmtId="166" fontId="2" fillId="0" borderId="3" xfId="0" applyNumberFormat="1" applyFont="1" applyBorder="1" applyAlignment="1">
      <alignment horizontal="center" vertical="center" wrapText="1"/>
    </xf>
    <xf numFmtId="166" fontId="16" fillId="0" borderId="3" xfId="0" applyNumberFormat="1" applyFont="1" applyBorder="1" applyAlignment="1">
      <alignment vertical="center"/>
    </xf>
    <xf numFmtId="166" fontId="16" fillId="2" borderId="1" xfId="0" applyNumberFormat="1" applyFont="1" applyFill="1" applyBorder="1" applyAlignment="1">
      <alignment horizontal="center" vertical="center" wrapText="1"/>
    </xf>
    <xf numFmtId="166" fontId="16"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16" fillId="0" borderId="1" xfId="0" applyFont="1" applyBorder="1" applyAlignment="1">
      <alignment vertical="center" wrapText="1"/>
    </xf>
    <xf numFmtId="0" fontId="19" fillId="0" borderId="1" xfId="0" applyFont="1" applyBorder="1" applyAlignment="1">
      <alignment horizontal="center" vertical="center" wrapText="1"/>
    </xf>
    <xf numFmtId="1" fontId="16" fillId="0" borderId="1" xfId="0" applyNumberFormat="1" applyFont="1" applyBorder="1" applyAlignment="1">
      <alignment horizontal="center" vertical="center" wrapText="1"/>
    </xf>
    <xf numFmtId="166" fontId="16" fillId="0" borderId="1" xfId="0" applyNumberFormat="1" applyFont="1" applyBorder="1" applyAlignment="1">
      <alignment vertical="center" wrapText="1"/>
    </xf>
    <xf numFmtId="0" fontId="11" fillId="6" borderId="1" xfId="0" applyFont="1" applyFill="1" applyBorder="1" applyAlignment="1">
      <alignment horizontal="center" vertical="center" wrapText="1"/>
    </xf>
    <xf numFmtId="49" fontId="11" fillId="6" borderId="1" xfId="0" applyNumberFormat="1" applyFont="1" applyFill="1" applyBorder="1" applyAlignment="1">
      <alignment horizontal="center" vertical="center" wrapText="1"/>
    </xf>
    <xf numFmtId="4" fontId="5" fillId="6" borderId="1" xfId="0" applyNumberFormat="1" applyFont="1" applyFill="1" applyBorder="1" applyAlignment="1">
      <alignment horizontal="center" vertical="center" wrapText="1"/>
    </xf>
    <xf numFmtId="49" fontId="7" fillId="6" borderId="1" xfId="0" applyNumberFormat="1" applyFont="1" applyFill="1" applyBorder="1" applyAlignment="1">
      <alignment horizontal="center" vertical="center" wrapText="1"/>
    </xf>
    <xf numFmtId="49" fontId="17" fillId="0" borderId="4" xfId="0" applyNumberFormat="1" applyFont="1" applyBorder="1" applyAlignment="1">
      <alignment vertical="center" wrapText="1"/>
    </xf>
    <xf numFmtId="49" fontId="17" fillId="0" borderId="2" xfId="0" applyNumberFormat="1" applyFont="1" applyBorder="1" applyAlignment="1">
      <alignment vertical="center" wrapText="1"/>
    </xf>
    <xf numFmtId="49" fontId="17" fillId="0" borderId="3" xfId="0" applyNumberFormat="1" applyFont="1" applyBorder="1" applyAlignment="1">
      <alignment vertical="center" wrapText="1"/>
    </xf>
    <xf numFmtId="0" fontId="16" fillId="7" borderId="1" xfId="0" applyFont="1" applyFill="1" applyBorder="1" applyAlignment="1">
      <alignment horizontal="center" vertical="center" wrapText="1"/>
    </xf>
    <xf numFmtId="0" fontId="2" fillId="0" borderId="4" xfId="0" applyFont="1" applyBorder="1" applyAlignment="1">
      <alignment horizontal="center" vertical="center" wrapText="1"/>
    </xf>
    <xf numFmtId="4" fontId="2" fillId="0" borderId="1" xfId="2"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4" fontId="16" fillId="2" borderId="1" xfId="0" applyNumberFormat="1" applyFont="1" applyFill="1" applyBorder="1" applyAlignment="1">
      <alignment horizontal="center" vertical="center" wrapText="1"/>
    </xf>
    <xf numFmtId="49" fontId="16" fillId="2" borderId="1" xfId="0" applyNumberFormat="1" applyFont="1" applyFill="1" applyBorder="1" applyAlignment="1">
      <alignment horizontal="center" vertical="center" wrapText="1"/>
    </xf>
    <xf numFmtId="14" fontId="16" fillId="2" borderId="1" xfId="0" applyNumberFormat="1" applyFont="1" applyFill="1" applyBorder="1" applyAlignment="1">
      <alignment horizontal="center" vertical="center" wrapText="1"/>
    </xf>
    <xf numFmtId="1" fontId="2" fillId="0" borderId="1" xfId="0" applyNumberFormat="1" applyFont="1" applyBorder="1" applyAlignment="1">
      <alignment horizontal="center" vertical="center" wrapText="1"/>
    </xf>
    <xf numFmtId="0" fontId="2" fillId="8" borderId="0" xfId="0" applyFont="1" applyFill="1" applyAlignment="1">
      <alignment horizontal="center" vertical="center" wrapText="1"/>
    </xf>
    <xf numFmtId="2" fontId="16" fillId="0" borderId="1" xfId="0" applyNumberFormat="1" applyFont="1" applyBorder="1" applyAlignment="1">
      <alignment horizontal="center" vertical="center" wrapText="1"/>
    </xf>
    <xf numFmtId="0" fontId="2" fillId="0" borderId="0" xfId="0" applyFont="1"/>
    <xf numFmtId="0" fontId="29" fillId="0" borderId="1" xfId="0" applyFont="1" applyBorder="1" applyAlignment="1">
      <alignment horizontal="center" vertical="center" wrapText="1"/>
    </xf>
    <xf numFmtId="166" fontId="5" fillId="6" borderId="1"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166" fontId="12" fillId="6" borderId="1" xfId="0" applyNumberFormat="1" applyFont="1" applyFill="1" applyBorder="1" applyAlignment="1">
      <alignment horizontal="center" vertical="center" wrapText="1"/>
    </xf>
    <xf numFmtId="0" fontId="2" fillId="0" borderId="0" xfId="0" applyFont="1" applyAlignment="1">
      <alignment horizontal="center" vertical="center"/>
    </xf>
    <xf numFmtId="0" fontId="16" fillId="6" borderId="1" xfId="0" applyFont="1" applyFill="1" applyBorder="1" applyAlignment="1">
      <alignment horizontal="center" vertical="center" wrapText="1"/>
    </xf>
    <xf numFmtId="166" fontId="16" fillId="6" borderId="1" xfId="0" applyNumberFormat="1" applyFont="1" applyFill="1" applyBorder="1" applyAlignment="1">
      <alignment horizontal="center" vertical="center" wrapText="1"/>
    </xf>
    <xf numFmtId="165" fontId="16" fillId="6" borderId="1" xfId="0" applyNumberFormat="1" applyFont="1" applyFill="1" applyBorder="1" applyAlignment="1">
      <alignment horizontal="center" vertical="center" wrapText="1"/>
    </xf>
    <xf numFmtId="4" fontId="16" fillId="0" borderId="1" xfId="2" applyNumberFormat="1" applyFont="1" applyFill="1" applyBorder="1" applyAlignment="1">
      <alignment horizontal="center" vertical="center" wrapText="1"/>
    </xf>
    <xf numFmtId="168" fontId="2" fillId="0" borderId="1" xfId="0" applyNumberFormat="1" applyFont="1" applyBorder="1" applyAlignment="1">
      <alignment vertical="center" wrapText="1"/>
    </xf>
    <xf numFmtId="49" fontId="8" fillId="4" borderId="1" xfId="0" applyNumberFormat="1" applyFont="1" applyFill="1" applyBorder="1" applyAlignment="1">
      <alignment horizontal="center" vertical="center" wrapText="1"/>
    </xf>
    <xf numFmtId="168" fontId="2" fillId="0" borderId="1"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16" fillId="0" borderId="1" xfId="0" applyFont="1" applyBorder="1" applyAlignment="1">
      <alignment horizontal="center" vertical="center"/>
    </xf>
    <xf numFmtId="0" fontId="16" fillId="0" borderId="4" xfId="0" applyFont="1" applyBorder="1" applyAlignment="1">
      <alignment horizontal="center" vertical="center" wrapText="1"/>
    </xf>
    <xf numFmtId="166" fontId="2" fillId="0" borderId="4" xfId="0" applyNumberFormat="1" applyFont="1" applyBorder="1" applyAlignment="1">
      <alignment horizontal="center" vertical="center" wrapText="1"/>
    </xf>
    <xf numFmtId="166" fontId="2" fillId="0" borderId="2" xfId="0" applyNumberFormat="1" applyFont="1" applyBorder="1" applyAlignment="1">
      <alignment horizontal="center" vertical="center" wrapText="1"/>
    </xf>
    <xf numFmtId="49" fontId="17" fillId="0" borderId="4" xfId="0" applyNumberFormat="1" applyFont="1" applyBorder="1" applyAlignment="1">
      <alignment horizontal="center" vertical="center" wrapText="1"/>
    </xf>
    <xf numFmtId="14" fontId="16" fillId="0" borderId="1" xfId="0" applyNumberFormat="1" applyFont="1" applyBorder="1" applyAlignment="1">
      <alignment horizontal="center" vertical="center"/>
    </xf>
    <xf numFmtId="166" fontId="2" fillId="0" borderId="4" xfId="0" applyNumberFormat="1" applyFont="1" applyBorder="1" applyAlignment="1">
      <alignment vertical="center" wrapText="1"/>
    </xf>
    <xf numFmtId="0" fontId="2" fillId="0" borderId="1" xfId="0" applyFont="1" applyBorder="1"/>
    <xf numFmtId="0" fontId="2" fillId="0" borderId="1" xfId="0" applyFont="1" applyBorder="1" applyAlignment="1">
      <alignment horizontal="center" vertical="center"/>
    </xf>
    <xf numFmtId="0" fontId="30" fillId="0" borderId="1" xfId="0" applyFont="1" applyBorder="1" applyAlignment="1">
      <alignment horizontal="center" vertical="center" wrapText="1"/>
    </xf>
    <xf numFmtId="0" fontId="0" fillId="9" borderId="1" xfId="0" applyFill="1" applyBorder="1"/>
    <xf numFmtId="4" fontId="20" fillId="9" borderId="1" xfId="0" applyNumberFormat="1" applyFont="1" applyFill="1" applyBorder="1" applyAlignment="1">
      <alignment horizontal="center" vertical="center"/>
    </xf>
    <xf numFmtId="4" fontId="20" fillId="9" borderId="1" xfId="0" applyNumberFormat="1" applyFont="1" applyFill="1" applyBorder="1" applyAlignment="1">
      <alignment horizontal="center" vertical="center" wrapText="1"/>
    </xf>
    <xf numFmtId="49" fontId="24" fillId="9" borderId="1" xfId="0" applyNumberFormat="1" applyFont="1" applyFill="1" applyBorder="1" applyAlignment="1">
      <alignment horizontal="center" vertical="center" wrapText="1"/>
    </xf>
    <xf numFmtId="0" fontId="13" fillId="9" borderId="1" xfId="0" applyFont="1" applyFill="1" applyBorder="1" applyAlignment="1">
      <alignment horizontal="center" vertical="center" wrapText="1"/>
    </xf>
    <xf numFmtId="4" fontId="20" fillId="9" borderId="1" xfId="2" applyNumberFormat="1" applyFont="1" applyFill="1" applyBorder="1" applyAlignment="1">
      <alignment horizontal="center" vertical="center" wrapText="1"/>
    </xf>
    <xf numFmtId="166" fontId="13" fillId="9" borderId="1" xfId="0" applyNumberFormat="1" applyFont="1" applyFill="1" applyBorder="1" applyAlignment="1">
      <alignment horizontal="center" vertical="center" wrapText="1"/>
    </xf>
    <xf numFmtId="0" fontId="20" fillId="9" borderId="1" xfId="0" applyFont="1" applyFill="1" applyBorder="1" applyAlignment="1">
      <alignment horizontal="center" vertical="center" wrapText="1"/>
    </xf>
    <xf numFmtId="166" fontId="20" fillId="9" borderId="1" xfId="0" applyNumberFormat="1" applyFont="1" applyFill="1" applyBorder="1" applyAlignment="1">
      <alignment horizontal="center" vertical="center" wrapText="1"/>
    </xf>
    <xf numFmtId="165" fontId="20" fillId="9" borderId="1" xfId="0" applyNumberFormat="1" applyFont="1" applyFill="1" applyBorder="1" applyAlignment="1">
      <alignment horizontal="center" vertical="center" wrapText="1"/>
    </xf>
    <xf numFmtId="4" fontId="8" fillId="9" borderId="1" xfId="0" applyNumberFormat="1" applyFont="1" applyFill="1" applyBorder="1" applyAlignment="1">
      <alignment horizontal="center" vertical="center" wrapText="1"/>
    </xf>
    <xf numFmtId="0" fontId="9" fillId="4"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14" fontId="2" fillId="0" borderId="4" xfId="0" applyNumberFormat="1" applyFont="1" applyBorder="1" applyAlignment="1">
      <alignment horizontal="center" vertical="center" wrapText="1"/>
    </xf>
    <xf numFmtId="14" fontId="2" fillId="0" borderId="2" xfId="0" applyNumberFormat="1" applyFont="1" applyBorder="1" applyAlignment="1">
      <alignment horizontal="center" vertical="center" wrapText="1"/>
    </xf>
    <xf numFmtId="14" fontId="2" fillId="0" borderId="3" xfId="0" applyNumberFormat="1" applyFont="1" applyBorder="1" applyAlignment="1">
      <alignment horizontal="center" vertical="center" wrapText="1"/>
    </xf>
    <xf numFmtId="0" fontId="2" fillId="0" borderId="4" xfId="0" applyFont="1" applyBorder="1" applyAlignment="1">
      <alignment vertical="center" wrapText="1"/>
    </xf>
    <xf numFmtId="0" fontId="2" fillId="0" borderId="3" xfId="0" applyFont="1" applyBorder="1" applyAlignment="1">
      <alignment vertical="center" wrapText="1"/>
    </xf>
    <xf numFmtId="166" fontId="2" fillId="0" borderId="3" xfId="0" applyNumberFormat="1" applyFont="1" applyBorder="1" applyAlignment="1">
      <alignment vertical="center" wrapText="1"/>
    </xf>
    <xf numFmtId="0" fontId="4" fillId="3" borderId="0" xfId="0" applyFont="1" applyFill="1" applyAlignment="1">
      <alignment horizontal="center" vertical="center" wrapText="1"/>
    </xf>
    <xf numFmtId="0" fontId="5" fillId="6" borderId="6" xfId="0" applyFont="1" applyFill="1" applyBorder="1" applyAlignment="1">
      <alignment horizontal="center" vertical="center" wrapText="1"/>
    </xf>
    <xf numFmtId="168" fontId="2" fillId="0" borderId="3" xfId="0" applyNumberFormat="1" applyFont="1" applyBorder="1" applyAlignment="1">
      <alignment vertical="center" wrapText="1"/>
    </xf>
    <xf numFmtId="0" fontId="9" fillId="4" borderId="6" xfId="0" applyFont="1" applyFill="1" applyBorder="1" applyAlignment="1">
      <alignment horizontal="center" vertical="center" wrapText="1"/>
    </xf>
    <xf numFmtId="168" fontId="2" fillId="0" borderId="4" xfId="0" applyNumberFormat="1" applyFont="1" applyBorder="1" applyAlignment="1">
      <alignment vertical="center" wrapText="1"/>
    </xf>
    <xf numFmtId="168" fontId="2" fillId="0" borderId="2" xfId="0" applyNumberFormat="1" applyFont="1" applyBorder="1" applyAlignment="1">
      <alignment horizontal="center" vertical="center" wrapText="1"/>
    </xf>
    <xf numFmtId="168" fontId="2" fillId="0" borderId="3" xfId="0" applyNumberFormat="1" applyFont="1" applyBorder="1" applyAlignment="1">
      <alignment horizontal="center" vertical="center" wrapText="1"/>
    </xf>
    <xf numFmtId="49" fontId="9" fillId="4" borderId="6" xfId="0" applyNumberFormat="1" applyFont="1" applyFill="1" applyBorder="1" applyAlignment="1">
      <alignment horizontal="center" vertical="center" wrapText="1"/>
    </xf>
    <xf numFmtId="4" fontId="16" fillId="0" borderId="3" xfId="2" applyNumberFormat="1" applyFont="1" applyFill="1" applyBorder="1" applyAlignment="1">
      <alignment horizontal="center" vertical="center"/>
    </xf>
    <xf numFmtId="4" fontId="16" fillId="0" borderId="3" xfId="0" applyNumberFormat="1" applyFont="1" applyBorder="1" applyAlignment="1">
      <alignment horizontal="center" vertical="center"/>
    </xf>
    <xf numFmtId="14" fontId="2" fillId="0" borderId="1" xfId="0" applyNumberFormat="1" applyFont="1" applyBorder="1" applyAlignment="1">
      <alignment vertical="center" wrapText="1"/>
    </xf>
    <xf numFmtId="4" fontId="16" fillId="0" borderId="1" xfId="0" applyNumberFormat="1" applyFont="1" applyBorder="1" applyAlignment="1">
      <alignment vertical="center"/>
    </xf>
    <xf numFmtId="166" fontId="2" fillId="6" borderId="3" xfId="0" applyNumberFormat="1" applyFont="1" applyFill="1" applyBorder="1" applyAlignment="1">
      <alignment horizontal="center" vertical="center" wrapText="1"/>
    </xf>
    <xf numFmtId="0" fontId="16" fillId="6" borderId="3" xfId="0" applyFont="1" applyFill="1" applyBorder="1" applyAlignment="1">
      <alignment horizontal="center" vertical="center" wrapText="1"/>
    </xf>
    <xf numFmtId="166" fontId="16" fillId="6" borderId="3" xfId="0" applyNumberFormat="1" applyFont="1" applyFill="1" applyBorder="1" applyAlignment="1">
      <alignment horizontal="center" vertical="center" wrapText="1"/>
    </xf>
    <xf numFmtId="0" fontId="5" fillId="2" borderId="0" xfId="0" applyFont="1" applyFill="1" applyAlignment="1">
      <alignment horizontal="center" vertical="center" wrapText="1"/>
    </xf>
    <xf numFmtId="0" fontId="31" fillId="0" borderId="1" xfId="0" applyFont="1" applyBorder="1" applyAlignment="1">
      <alignment horizontal="center" vertical="center" wrapText="1"/>
    </xf>
    <xf numFmtId="166" fontId="5" fillId="2" borderId="6" xfId="0" applyNumberFormat="1" applyFont="1" applyFill="1" applyBorder="1" applyAlignment="1">
      <alignment horizontal="center" vertical="center" wrapText="1"/>
    </xf>
    <xf numFmtId="0" fontId="16" fillId="0" borderId="3" xfId="0" applyFont="1" applyBorder="1" applyAlignment="1">
      <alignment horizontal="center" vertical="center" wrapText="1"/>
    </xf>
    <xf numFmtId="14" fontId="16" fillId="0" borderId="1" xfId="0" applyNumberFormat="1" applyFont="1" applyBorder="1" applyAlignment="1">
      <alignment horizontal="center" vertical="center" wrapText="1"/>
    </xf>
    <xf numFmtId="166" fontId="16" fillId="10"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1" xfId="0" applyNumberFormat="1" applyFont="1" applyBorder="1" applyAlignment="1">
      <alignment vertical="center" wrapText="1"/>
    </xf>
    <xf numFmtId="4" fontId="2" fillId="0" borderId="3" xfId="0" applyNumberFormat="1" applyFont="1" applyBorder="1" applyAlignment="1">
      <alignment horizontal="center" vertical="center" wrapText="1"/>
    </xf>
    <xf numFmtId="4" fontId="16" fillId="0" borderId="4" xfId="2" applyNumberFormat="1" applyFont="1" applyFill="1" applyBorder="1" applyAlignment="1">
      <alignment horizontal="center" vertical="center"/>
    </xf>
    <xf numFmtId="14" fontId="16" fillId="0" borderId="3" xfId="0" applyNumberFormat="1" applyFont="1" applyBorder="1" applyAlignment="1">
      <alignment horizontal="center" vertical="center" wrapText="1"/>
    </xf>
    <xf numFmtId="4" fontId="16" fillId="0" borderId="3"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4" fontId="16" fillId="0" borderId="1" xfId="2" applyNumberFormat="1" applyFont="1" applyFill="1" applyBorder="1" applyAlignment="1">
      <alignment horizontal="center" vertical="center"/>
    </xf>
    <xf numFmtId="1" fontId="5" fillId="0" borderId="1" xfId="0" applyNumberFormat="1" applyFont="1" applyBorder="1" applyAlignment="1">
      <alignment horizontal="center" vertical="center" wrapText="1"/>
    </xf>
    <xf numFmtId="4" fontId="5" fillId="0" borderId="1" xfId="0" applyNumberFormat="1" applyFont="1" applyBorder="1" applyAlignment="1">
      <alignment vertical="center"/>
    </xf>
    <xf numFmtId="0" fontId="2" fillId="0" borderId="7" xfId="0" applyFont="1" applyBorder="1" applyAlignment="1">
      <alignment horizontal="center" vertical="center" wrapText="1"/>
    </xf>
    <xf numFmtId="14" fontId="2" fillId="0" borderId="1" xfId="0" applyNumberFormat="1" applyFont="1" applyBorder="1" applyAlignment="1">
      <alignment horizontal="center" vertical="center"/>
    </xf>
    <xf numFmtId="168" fontId="2" fillId="0" borderId="2" xfId="0" applyNumberFormat="1" applyFont="1" applyBorder="1" applyAlignment="1">
      <alignment vertical="center" wrapText="1"/>
    </xf>
    <xf numFmtId="14" fontId="16" fillId="0" borderId="1" xfId="0" applyNumberFormat="1" applyFont="1" applyBorder="1" applyAlignment="1">
      <alignment vertical="center" wrapText="1"/>
    </xf>
    <xf numFmtId="166" fontId="16" fillId="0" borderId="3" xfId="0" applyNumberFormat="1" applyFont="1" applyBorder="1" applyAlignment="1">
      <alignment vertical="center" wrapText="1"/>
    </xf>
    <xf numFmtId="2" fontId="16" fillId="0" borderId="1" xfId="0" applyNumberFormat="1" applyFont="1" applyBorder="1" applyAlignment="1">
      <alignment vertical="center" wrapText="1"/>
    </xf>
    <xf numFmtId="4" fontId="16" fillId="0" borderId="1" xfId="0" applyNumberFormat="1" applyFont="1" applyBorder="1" applyAlignment="1">
      <alignment horizontal="center" vertical="center"/>
    </xf>
    <xf numFmtId="0" fontId="2" fillId="0" borderId="1" xfId="0" applyFont="1" applyBorder="1" applyAlignment="1">
      <alignment horizontal="center" wrapText="1"/>
    </xf>
    <xf numFmtId="168" fontId="16" fillId="0" borderId="1" xfId="0" applyNumberFormat="1" applyFont="1" applyBorder="1" applyAlignment="1">
      <alignment horizontal="center" vertical="center" wrapText="1"/>
    </xf>
    <xf numFmtId="4" fontId="16" fillId="10" borderId="1"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49" fontId="2" fillId="0" borderId="3" xfId="0" applyNumberFormat="1" applyFont="1" applyBorder="1" applyAlignment="1">
      <alignment horizontal="center" vertical="center" wrapText="1"/>
    </xf>
    <xf numFmtId="4" fontId="2" fillId="0" borderId="1" xfId="2" applyNumberFormat="1" applyFont="1" applyFill="1" applyBorder="1" applyAlignment="1">
      <alignment vertical="center" wrapText="1"/>
    </xf>
    <xf numFmtId="0" fontId="16" fillId="10" borderId="2" xfId="0" applyFont="1" applyFill="1" applyBorder="1" applyAlignment="1">
      <alignment horizontal="center" vertical="center" wrapText="1"/>
    </xf>
    <xf numFmtId="166" fontId="16" fillId="0" borderId="3" xfId="0" applyNumberFormat="1" applyFont="1" applyBorder="1" applyAlignment="1">
      <alignment horizontal="center" vertical="center" wrapText="1"/>
    </xf>
    <xf numFmtId="168" fontId="16" fillId="0" borderId="3" xfId="0" applyNumberFormat="1" applyFont="1" applyBorder="1" applyAlignment="1">
      <alignment horizontal="center" vertical="center" wrapText="1"/>
    </xf>
    <xf numFmtId="14" fontId="2" fillId="0" borderId="1" xfId="0" applyNumberFormat="1" applyFont="1" applyBorder="1" applyAlignment="1">
      <alignment vertical="center"/>
    </xf>
    <xf numFmtId="0" fontId="16" fillId="0" borderId="1" xfId="0" applyFont="1" applyBorder="1" applyAlignment="1">
      <alignment vertical="center"/>
    </xf>
    <xf numFmtId="0" fontId="0" fillId="0" borderId="3" xfId="0" applyBorder="1"/>
    <xf numFmtId="14" fontId="5" fillId="0" borderId="0" xfId="0" applyNumberFormat="1" applyFont="1" applyAlignment="1">
      <alignment horizontal="center" vertical="center" wrapText="1"/>
    </xf>
    <xf numFmtId="0" fontId="32" fillId="0" borderId="1" xfId="0" applyFont="1" applyBorder="1" applyAlignment="1">
      <alignment horizontal="center" vertical="center" wrapText="1"/>
    </xf>
    <xf numFmtId="14" fontId="4" fillId="0" borderId="0" xfId="0" applyNumberFormat="1" applyFont="1" applyAlignment="1">
      <alignment horizontal="center" vertical="center" wrapText="1"/>
    </xf>
    <xf numFmtId="49" fontId="2" fillId="0" borderId="2" xfId="0" applyNumberFormat="1" applyFont="1" applyBorder="1" applyAlignment="1">
      <alignment horizontal="center" vertical="center" wrapText="1"/>
    </xf>
    <xf numFmtId="49" fontId="16" fillId="0" borderId="8" xfId="0" applyNumberFormat="1" applyFont="1" applyBorder="1" applyAlignment="1">
      <alignment horizontal="center" vertical="center" wrapText="1"/>
    </xf>
    <xf numFmtId="2" fontId="5" fillId="0" borderId="0" xfId="0" applyNumberFormat="1" applyFont="1" applyAlignment="1">
      <alignment horizontal="center" vertical="center" wrapText="1"/>
    </xf>
    <xf numFmtId="49" fontId="17" fillId="0" borderId="3" xfId="0" applyNumberFormat="1" applyFont="1" applyBorder="1" applyAlignment="1">
      <alignment horizontal="center" vertical="center" wrapText="1"/>
    </xf>
    <xf numFmtId="164" fontId="0" fillId="0" borderId="0" xfId="2" applyFont="1" applyAlignment="1">
      <alignment horizontal="center" vertical="center"/>
    </xf>
    <xf numFmtId="4" fontId="16" fillId="0" borderId="1" xfId="0" applyNumberFormat="1" applyFont="1" applyBorder="1" applyAlignment="1">
      <alignment horizontal="center" vertical="center" wrapText="1"/>
    </xf>
    <xf numFmtId="0" fontId="16" fillId="0" borderId="4" xfId="0" applyFont="1" applyBorder="1" applyAlignment="1">
      <alignment vertical="center" wrapText="1"/>
    </xf>
    <xf numFmtId="49" fontId="16" fillId="0" borderId="4" xfId="0" applyNumberFormat="1" applyFont="1" applyBorder="1" applyAlignment="1">
      <alignment vertical="center" wrapText="1"/>
    </xf>
    <xf numFmtId="4" fontId="16" fillId="0" borderId="4" xfId="0" applyNumberFormat="1" applyFont="1" applyBorder="1" applyAlignment="1">
      <alignment vertical="center"/>
    </xf>
    <xf numFmtId="49" fontId="2" fillId="0" borderId="4" xfId="0" applyNumberFormat="1" applyFont="1" applyBorder="1" applyAlignment="1">
      <alignment vertical="center" wrapText="1"/>
    </xf>
    <xf numFmtId="14" fontId="2" fillId="0" borderId="4" xfId="0" applyNumberFormat="1" applyFont="1" applyBorder="1" applyAlignment="1">
      <alignment vertical="center" wrapText="1"/>
    </xf>
    <xf numFmtId="14" fontId="16" fillId="0" borderId="4" xfId="0" applyNumberFormat="1" applyFont="1" applyBorder="1" applyAlignment="1">
      <alignment vertical="center" wrapText="1"/>
    </xf>
    <xf numFmtId="166" fontId="16" fillId="0" borderId="4" xfId="0" applyNumberFormat="1" applyFont="1" applyBorder="1" applyAlignment="1">
      <alignment vertical="center" wrapText="1"/>
    </xf>
    <xf numFmtId="170" fontId="16" fillId="0" borderId="4" xfId="0" applyNumberFormat="1" applyFont="1" applyBorder="1" applyAlignment="1">
      <alignment vertical="center" wrapText="1"/>
    </xf>
    <xf numFmtId="0" fontId="33" fillId="0" borderId="4" xfId="0" applyFont="1" applyBorder="1" applyAlignment="1">
      <alignment vertical="center" wrapText="1"/>
    </xf>
    <xf numFmtId="0" fontId="16" fillId="0" borderId="2" xfId="0" applyFont="1" applyBorder="1" applyAlignment="1">
      <alignment vertical="center" wrapText="1"/>
    </xf>
    <xf numFmtId="49" fontId="16" fillId="0" borderId="2" xfId="0" applyNumberFormat="1" applyFont="1" applyBorder="1" applyAlignment="1">
      <alignment vertical="center" wrapText="1"/>
    </xf>
    <xf numFmtId="166" fontId="2" fillId="0" borderId="2" xfId="0" applyNumberFormat="1" applyFont="1" applyBorder="1" applyAlignment="1">
      <alignment vertical="center" wrapText="1"/>
    </xf>
    <xf numFmtId="4" fontId="16" fillId="0" borderId="2" xfId="0" applyNumberFormat="1" applyFont="1" applyBorder="1" applyAlignment="1">
      <alignment vertical="center"/>
    </xf>
    <xf numFmtId="49" fontId="2" fillId="0" borderId="2" xfId="0" applyNumberFormat="1" applyFont="1" applyBorder="1" applyAlignment="1">
      <alignment vertical="center" wrapText="1"/>
    </xf>
    <xf numFmtId="0" fontId="2" fillId="0" borderId="2" xfId="0" applyFont="1" applyBorder="1" applyAlignment="1">
      <alignment vertical="center" wrapText="1"/>
    </xf>
    <xf numFmtId="14" fontId="2" fillId="0" borderId="2" xfId="0" applyNumberFormat="1" applyFont="1" applyBorder="1" applyAlignment="1">
      <alignment vertical="center" wrapText="1"/>
    </xf>
    <xf numFmtId="14" fontId="16" fillId="0" borderId="2" xfId="0" applyNumberFormat="1" applyFont="1" applyBorder="1" applyAlignment="1">
      <alignment vertical="center" wrapText="1"/>
    </xf>
    <xf numFmtId="166" fontId="16" fillId="0" borderId="2" xfId="0" applyNumberFormat="1" applyFont="1" applyBorder="1" applyAlignment="1">
      <alignment vertical="center" wrapText="1"/>
    </xf>
    <xf numFmtId="0" fontId="33" fillId="0" borderId="2" xfId="0" applyFont="1" applyBorder="1" applyAlignment="1">
      <alignment vertical="center" wrapText="1"/>
    </xf>
    <xf numFmtId="0" fontId="16" fillId="0" borderId="3" xfId="0" applyFont="1" applyBorder="1" applyAlignment="1">
      <alignment vertical="center" wrapText="1"/>
    </xf>
    <xf numFmtId="49" fontId="16" fillId="0" borderId="3" xfId="0" applyNumberFormat="1" applyFont="1" applyBorder="1" applyAlignment="1">
      <alignment vertical="center" wrapText="1"/>
    </xf>
    <xf numFmtId="4" fontId="16" fillId="0" borderId="3" xfId="0" applyNumberFormat="1" applyFont="1" applyBorder="1" applyAlignment="1">
      <alignment vertical="center"/>
    </xf>
    <xf numFmtId="49" fontId="2" fillId="0" borderId="3" xfId="0" applyNumberFormat="1" applyFont="1" applyBorder="1" applyAlignment="1">
      <alignment vertical="center" wrapText="1"/>
    </xf>
    <xf numFmtId="14" fontId="2" fillId="0" borderId="3" xfId="0" applyNumberFormat="1" applyFont="1" applyBorder="1" applyAlignment="1">
      <alignment vertical="center" wrapText="1"/>
    </xf>
    <xf numFmtId="14" fontId="16" fillId="0" borderId="3" xfId="0" applyNumberFormat="1" applyFont="1" applyBorder="1" applyAlignment="1">
      <alignment vertical="center" wrapText="1"/>
    </xf>
    <xf numFmtId="170" fontId="16" fillId="0" borderId="3" xfId="0" applyNumberFormat="1" applyFont="1" applyBorder="1" applyAlignment="1">
      <alignment vertical="center" wrapText="1"/>
    </xf>
    <xf numFmtId="0" fontId="33" fillId="0" borderId="3" xfId="0" applyFont="1" applyBorder="1" applyAlignment="1">
      <alignment vertical="center" wrapText="1"/>
    </xf>
    <xf numFmtId="0" fontId="32" fillId="0" borderId="4" xfId="0" applyFont="1" applyBorder="1" applyAlignment="1">
      <alignment vertical="center" wrapText="1"/>
    </xf>
    <xf numFmtId="4" fontId="16" fillId="0" borderId="4" xfId="0" applyNumberFormat="1" applyFont="1" applyBorder="1" applyAlignment="1">
      <alignment vertical="center" wrapText="1"/>
    </xf>
    <xf numFmtId="168" fontId="16" fillId="0" borderId="4" xfId="0" applyNumberFormat="1" applyFont="1" applyBorder="1" applyAlignment="1">
      <alignment vertical="center" wrapText="1"/>
    </xf>
    <xf numFmtId="0" fontId="32" fillId="0" borderId="2" xfId="0" applyFont="1" applyBorder="1" applyAlignment="1">
      <alignment vertical="center" wrapText="1"/>
    </xf>
    <xf numFmtId="4" fontId="16" fillId="0" borderId="2" xfId="0" applyNumberFormat="1" applyFont="1" applyBorder="1" applyAlignment="1">
      <alignment vertical="center" wrapText="1"/>
    </xf>
    <xf numFmtId="168" fontId="16" fillId="0" borderId="2" xfId="0" applyNumberFormat="1" applyFont="1" applyBorder="1" applyAlignment="1">
      <alignment vertical="center" wrapText="1"/>
    </xf>
    <xf numFmtId="0" fontId="32" fillId="0" borderId="3" xfId="0" applyFont="1" applyBorder="1" applyAlignment="1">
      <alignment vertical="center" wrapText="1"/>
    </xf>
    <xf numFmtId="168" fontId="16" fillId="0" borderId="3" xfId="0" applyNumberFormat="1" applyFont="1" applyBorder="1" applyAlignment="1">
      <alignment vertical="center" wrapText="1"/>
    </xf>
    <xf numFmtId="167" fontId="2" fillId="0" borderId="2" xfId="0" applyNumberFormat="1" applyFont="1" applyBorder="1" applyAlignment="1">
      <alignment vertical="center" wrapText="1"/>
    </xf>
    <xf numFmtId="14" fontId="16" fillId="11" borderId="3" xfId="0" applyNumberFormat="1" applyFont="1" applyFill="1" applyBorder="1" applyAlignment="1">
      <alignment vertical="center" wrapText="1"/>
    </xf>
    <xf numFmtId="167" fontId="2" fillId="0" borderId="3" xfId="0" applyNumberFormat="1" applyFont="1" applyBorder="1" applyAlignment="1">
      <alignment vertical="center" wrapText="1"/>
    </xf>
    <xf numFmtId="168" fontId="16" fillId="12" borderId="3" xfId="0" applyNumberFormat="1" applyFont="1" applyFill="1" applyBorder="1" applyAlignment="1">
      <alignment vertical="center" wrapText="1"/>
    </xf>
    <xf numFmtId="166" fontId="2" fillId="0" borderId="3" xfId="0" applyNumberFormat="1" applyFont="1" applyBorder="1" applyAlignment="1">
      <alignment vertical="center"/>
    </xf>
    <xf numFmtId="14" fontId="16" fillId="0" borderId="3" xfId="0" applyNumberFormat="1" applyFont="1" applyBorder="1" applyAlignment="1">
      <alignment vertical="center"/>
    </xf>
    <xf numFmtId="14" fontId="16" fillId="10" borderId="4" xfId="0" applyNumberFormat="1" applyFont="1" applyFill="1" applyBorder="1" applyAlignment="1">
      <alignment vertical="center" wrapText="1"/>
    </xf>
    <xf numFmtId="166" fontId="16" fillId="0" borderId="1" xfId="0" applyNumberFormat="1" applyFont="1" applyBorder="1" applyAlignment="1">
      <alignment horizontal="center" vertical="center"/>
    </xf>
    <xf numFmtId="14" fontId="16" fillId="0" borderId="2" xfId="0" applyNumberFormat="1" applyFont="1" applyBorder="1" applyAlignment="1">
      <alignment horizontal="center" vertical="center" wrapText="1"/>
    </xf>
    <xf numFmtId="49" fontId="16" fillId="0" borderId="2" xfId="0" applyNumberFormat="1" applyFont="1" applyBorder="1" applyAlignment="1">
      <alignment horizontal="center"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32" fillId="0" borderId="2" xfId="0" applyFont="1" applyBorder="1" applyAlignment="1">
      <alignment vertical="center"/>
    </xf>
    <xf numFmtId="0" fontId="32" fillId="0" borderId="3" xfId="0" applyFont="1" applyBorder="1" applyAlignment="1">
      <alignment vertical="center"/>
    </xf>
    <xf numFmtId="165" fontId="16" fillId="0" borderId="2" xfId="0" applyNumberFormat="1" applyFont="1" applyBorder="1" applyAlignment="1">
      <alignment vertical="center" wrapText="1"/>
    </xf>
    <xf numFmtId="165" fontId="16" fillId="0" borderId="3" xfId="0" applyNumberFormat="1" applyFont="1" applyBorder="1" applyAlignment="1">
      <alignment vertical="center" wrapText="1"/>
    </xf>
    <xf numFmtId="49" fontId="4" fillId="0" borderId="2" xfId="0" applyNumberFormat="1" applyFont="1" applyBorder="1" applyAlignment="1">
      <alignment vertical="center" wrapText="1"/>
    </xf>
    <xf numFmtId="49" fontId="4" fillId="0" borderId="3" xfId="0" applyNumberFormat="1" applyFont="1" applyBorder="1" applyAlignment="1">
      <alignment vertical="center" wrapText="1"/>
    </xf>
    <xf numFmtId="0" fontId="16" fillId="10" borderId="1" xfId="0" applyFont="1" applyFill="1" applyBorder="1" applyAlignment="1">
      <alignment horizontal="center" vertical="center" wrapText="1"/>
    </xf>
    <xf numFmtId="166" fontId="21" fillId="10" borderId="0" xfId="0" applyNumberFormat="1" applyFont="1" applyFill="1" applyAlignment="1">
      <alignment horizontal="center" vertical="center" wrapText="1"/>
    </xf>
    <xf numFmtId="169" fontId="16" fillId="0" borderId="3" xfId="2" applyNumberFormat="1" applyFont="1" applyFill="1" applyBorder="1" applyAlignment="1">
      <alignment vertical="center" wrapText="1"/>
    </xf>
    <xf numFmtId="0" fontId="2" fillId="6" borderId="0" xfId="0" applyFont="1" applyFill="1" applyAlignment="1">
      <alignment horizontal="center" vertical="center"/>
    </xf>
    <xf numFmtId="49" fontId="17" fillId="6" borderId="1" xfId="0" applyNumberFormat="1" applyFont="1" applyFill="1" applyBorder="1" applyAlignment="1">
      <alignment horizontal="center" vertical="center" wrapText="1"/>
    </xf>
    <xf numFmtId="166" fontId="16" fillId="6" borderId="4" xfId="0" applyNumberFormat="1" applyFont="1" applyFill="1" applyBorder="1" applyAlignment="1">
      <alignment vertical="center" wrapText="1"/>
    </xf>
    <xf numFmtId="166" fontId="2" fillId="6" borderId="4" xfId="0" applyNumberFormat="1" applyFont="1" applyFill="1" applyBorder="1" applyAlignment="1">
      <alignment horizontal="center" vertical="center" wrapText="1"/>
    </xf>
    <xf numFmtId="166" fontId="2" fillId="6" borderId="4" xfId="0" applyNumberFormat="1" applyFont="1" applyFill="1" applyBorder="1" applyAlignment="1">
      <alignment vertical="center" wrapText="1"/>
    </xf>
    <xf numFmtId="0" fontId="2" fillId="6" borderId="4" xfId="0" applyFont="1" applyFill="1" applyBorder="1" applyAlignment="1">
      <alignment vertical="center" wrapText="1"/>
    </xf>
    <xf numFmtId="0" fontId="29" fillId="6" borderId="1" xfId="0" applyFont="1" applyFill="1" applyBorder="1" applyAlignment="1">
      <alignment horizontal="center" vertical="center" wrapText="1"/>
    </xf>
    <xf numFmtId="166" fontId="16" fillId="6" borderId="2" xfId="0" applyNumberFormat="1" applyFont="1" applyFill="1" applyBorder="1" applyAlignment="1">
      <alignment vertical="center" wrapText="1"/>
    </xf>
    <xf numFmtId="166" fontId="2" fillId="6" borderId="2" xfId="0" applyNumberFormat="1" applyFont="1" applyFill="1" applyBorder="1" applyAlignment="1">
      <alignment horizontal="center" vertical="center" wrapText="1"/>
    </xf>
    <xf numFmtId="166" fontId="2" fillId="6" borderId="2" xfId="0" applyNumberFormat="1" applyFont="1" applyFill="1" applyBorder="1" applyAlignment="1">
      <alignment vertical="center" wrapText="1"/>
    </xf>
    <xf numFmtId="0" fontId="2" fillId="6" borderId="2" xfId="0" applyFont="1" applyFill="1" applyBorder="1" applyAlignment="1">
      <alignment vertical="center" wrapText="1"/>
    </xf>
    <xf numFmtId="0" fontId="32" fillId="6" borderId="1" xfId="0" applyFont="1" applyFill="1" applyBorder="1" applyAlignment="1">
      <alignment horizontal="center" vertical="center" wrapText="1"/>
    </xf>
    <xf numFmtId="14" fontId="2" fillId="6" borderId="3" xfId="0" applyNumberFormat="1" applyFont="1" applyFill="1" applyBorder="1" applyAlignment="1">
      <alignment vertical="center" wrapText="1"/>
    </xf>
    <xf numFmtId="4" fontId="16" fillId="6" borderId="3" xfId="0" applyNumberFormat="1" applyFont="1" applyFill="1" applyBorder="1" applyAlignment="1">
      <alignment vertical="center"/>
    </xf>
    <xf numFmtId="166" fontId="2" fillId="6" borderId="3" xfId="0" applyNumberFormat="1" applyFont="1" applyFill="1" applyBorder="1" applyAlignment="1">
      <alignment vertical="center" wrapText="1"/>
    </xf>
    <xf numFmtId="166" fontId="16" fillId="6" borderId="3" xfId="0" applyNumberFormat="1" applyFont="1" applyFill="1" applyBorder="1" applyAlignment="1">
      <alignment vertical="center" wrapText="1"/>
    </xf>
    <xf numFmtId="0" fontId="2" fillId="6" borderId="1" xfId="0" applyFont="1" applyFill="1" applyBorder="1" applyAlignment="1">
      <alignment horizontal="center" vertical="center" wrapText="1"/>
    </xf>
    <xf numFmtId="166" fontId="2" fillId="6" borderId="1" xfId="0" applyNumberFormat="1" applyFont="1" applyFill="1" applyBorder="1" applyAlignment="1">
      <alignment horizontal="center" vertical="center" wrapText="1"/>
    </xf>
    <xf numFmtId="0" fontId="2" fillId="6" borderId="3" xfId="0" applyFont="1" applyFill="1" applyBorder="1" applyAlignment="1">
      <alignment vertical="center" wrapText="1"/>
    </xf>
    <xf numFmtId="14" fontId="16" fillId="10" borderId="0" xfId="0" applyNumberFormat="1" applyFont="1" applyFill="1" applyAlignment="1">
      <alignment horizontal="center" vertical="center" wrapText="1"/>
    </xf>
    <xf numFmtId="14" fontId="5" fillId="6" borderId="1" xfId="0" applyNumberFormat="1" applyFont="1" applyFill="1" applyBorder="1" applyAlignment="1">
      <alignment horizontal="center" vertical="center" wrapText="1"/>
    </xf>
    <xf numFmtId="14" fontId="16" fillId="10" borderId="1" xfId="0" applyNumberFormat="1" applyFont="1" applyFill="1" applyBorder="1" applyAlignment="1">
      <alignment horizontal="center" vertical="center" wrapText="1"/>
    </xf>
    <xf numFmtId="4" fontId="16" fillId="0" borderId="1" xfId="0" applyNumberFormat="1" applyFont="1" applyBorder="1" applyAlignment="1">
      <alignment vertical="center" wrapText="1"/>
    </xf>
    <xf numFmtId="0" fontId="2" fillId="0" borderId="9" xfId="0" applyFont="1" applyBorder="1" applyAlignment="1">
      <alignment horizontal="center" vertical="center" wrapText="1"/>
    </xf>
    <xf numFmtId="166" fontId="16" fillId="11" borderId="2" xfId="0" applyNumberFormat="1" applyFont="1" applyFill="1" applyBorder="1" applyAlignment="1">
      <alignment vertical="center" wrapText="1"/>
    </xf>
    <xf numFmtId="170" fontId="16" fillId="0" borderId="2" xfId="0" applyNumberFormat="1" applyFont="1" applyBorder="1" applyAlignment="1">
      <alignment vertical="center" wrapText="1"/>
    </xf>
    <xf numFmtId="49" fontId="17" fillId="0" borderId="1" xfId="0" applyNumberFormat="1" applyFont="1" applyBorder="1" applyAlignment="1">
      <alignment vertical="center" wrapText="1"/>
    </xf>
    <xf numFmtId="168" fontId="16" fillId="11" borderId="1" xfId="0" applyNumberFormat="1" applyFont="1" applyFill="1" applyBorder="1" applyAlignment="1">
      <alignment horizontal="center" vertical="center" wrapText="1"/>
    </xf>
    <xf numFmtId="4" fontId="16" fillId="0" borderId="3" xfId="2" applyNumberFormat="1" applyFont="1" applyFill="1" applyBorder="1" applyAlignment="1">
      <alignment horizontal="center" vertical="center" wrapText="1"/>
    </xf>
    <xf numFmtId="165" fontId="16" fillId="0" borderId="1" xfId="0" applyNumberFormat="1" applyFont="1" applyBorder="1" applyAlignment="1">
      <alignment vertical="center" wrapText="1"/>
    </xf>
    <xf numFmtId="1" fontId="4" fillId="0" borderId="1" xfId="0" applyNumberFormat="1" applyFont="1" applyBorder="1" applyAlignment="1">
      <alignment horizontal="center" wrapText="1"/>
    </xf>
    <xf numFmtId="4" fontId="16" fillId="0" borderId="1" xfId="2" applyNumberFormat="1" applyFont="1" applyFill="1" applyBorder="1" applyAlignment="1">
      <alignment vertical="center" wrapText="1"/>
    </xf>
    <xf numFmtId="39" fontId="16" fillId="0" borderId="3" xfId="0" applyNumberFormat="1" applyFont="1" applyBorder="1" applyAlignment="1">
      <alignment horizontal="center" vertical="center"/>
    </xf>
    <xf numFmtId="0" fontId="16" fillId="9" borderId="1" xfId="0" applyFont="1" applyFill="1" applyBorder="1" applyAlignment="1">
      <alignment horizontal="center" vertical="center" wrapText="1"/>
    </xf>
    <xf numFmtId="166" fontId="16" fillId="9"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center" wrapText="1"/>
    </xf>
    <xf numFmtId="166" fontId="4" fillId="6" borderId="1"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5" xfId="0" applyFont="1" applyFill="1" applyBorder="1" applyAlignment="1">
      <alignment vertical="center" wrapText="1"/>
    </xf>
    <xf numFmtId="0" fontId="4" fillId="6" borderId="6" xfId="0" applyFont="1" applyFill="1" applyBorder="1" applyAlignment="1">
      <alignment vertical="center" wrapText="1"/>
    </xf>
    <xf numFmtId="49" fontId="4" fillId="0" borderId="0" xfId="0" applyNumberFormat="1" applyFont="1" applyAlignment="1">
      <alignment horizontal="center" vertical="center" wrapText="1"/>
    </xf>
    <xf numFmtId="4" fontId="4" fillId="0" borderId="0" xfId="0" applyNumberFormat="1" applyFont="1" applyAlignment="1">
      <alignment horizontal="center" vertical="center" wrapText="1"/>
    </xf>
    <xf numFmtId="166" fontId="4" fillId="0" borderId="1" xfId="0" applyNumberFormat="1" applyFont="1" applyBorder="1" applyAlignment="1">
      <alignment horizontal="center" vertical="center" wrapText="1"/>
    </xf>
    <xf numFmtId="0" fontId="5" fillId="0" borderId="4" xfId="0" applyFont="1" applyBorder="1" applyAlignment="1">
      <alignment vertical="center" wrapText="1"/>
    </xf>
    <xf numFmtId="166" fontId="5" fillId="0" borderId="4" xfId="0" applyNumberFormat="1" applyFont="1" applyBorder="1" applyAlignment="1">
      <alignment vertical="center" wrapText="1"/>
    </xf>
    <xf numFmtId="166" fontId="5" fillId="0" borderId="2" xfId="0" applyNumberFormat="1" applyFont="1" applyBorder="1" applyAlignment="1">
      <alignment vertical="center" wrapText="1"/>
    </xf>
    <xf numFmtId="166" fontId="5" fillId="0" borderId="3" xfId="0" applyNumberFormat="1" applyFont="1" applyBorder="1" applyAlignment="1">
      <alignment vertical="center" wrapText="1"/>
    </xf>
    <xf numFmtId="0" fontId="2" fillId="0" borderId="1" xfId="0" quotePrefix="1" applyFont="1" applyBorder="1" applyAlignment="1">
      <alignment vertical="center" wrapText="1"/>
    </xf>
    <xf numFmtId="14" fontId="2" fillId="0" borderId="1" xfId="0" quotePrefix="1" applyNumberFormat="1" applyFont="1" applyBorder="1" applyAlignment="1">
      <alignment vertical="center" wrapText="1"/>
    </xf>
    <xf numFmtId="0" fontId="16" fillId="0" borderId="1" xfId="0" quotePrefix="1" applyFont="1" applyBorder="1" applyAlignment="1">
      <alignment vertical="center" wrapText="1"/>
    </xf>
    <xf numFmtId="4" fontId="16" fillId="0" borderId="0" xfId="0" applyNumberFormat="1" applyFont="1" applyAlignment="1">
      <alignment horizontal="center" vertical="center"/>
    </xf>
    <xf numFmtId="0" fontId="16" fillId="14" borderId="1" xfId="0" applyFont="1" applyFill="1" applyBorder="1" applyAlignment="1">
      <alignment horizontal="center" vertical="center" wrapText="1"/>
    </xf>
    <xf numFmtId="166" fontId="16" fillId="14" borderId="1" xfId="0" applyNumberFormat="1" applyFont="1" applyFill="1" applyBorder="1" applyAlignment="1">
      <alignment horizontal="center" vertical="center" wrapText="1"/>
    </xf>
    <xf numFmtId="166" fontId="3" fillId="0" borderId="3" xfId="0" applyNumberFormat="1" applyFont="1" applyBorder="1" applyAlignment="1">
      <alignment horizontal="center" vertical="center" wrapText="1"/>
    </xf>
    <xf numFmtId="14" fontId="39" fillId="0" borderId="1" xfId="0" applyNumberFormat="1" applyFont="1" applyBorder="1" applyAlignment="1">
      <alignment vertical="center" wrapText="1"/>
    </xf>
    <xf numFmtId="14" fontId="2" fillId="0" borderId="3" xfId="0" applyNumberFormat="1" applyFont="1" applyBorder="1" applyAlignment="1">
      <alignment vertical="center"/>
    </xf>
    <xf numFmtId="166" fontId="16" fillId="0" borderId="2" xfId="0" applyNumberFormat="1" applyFont="1" applyBorder="1" applyAlignment="1">
      <alignment horizontal="center" vertical="center" wrapText="1"/>
    </xf>
    <xf numFmtId="0" fontId="32" fillId="0" borderId="3" xfId="0" applyFont="1" applyBorder="1" applyAlignment="1">
      <alignment horizontal="center" vertical="center" wrapText="1"/>
    </xf>
    <xf numFmtId="0" fontId="5" fillId="10" borderId="1" xfId="0" applyFont="1" applyFill="1" applyBorder="1" applyAlignment="1">
      <alignment horizontal="center" vertical="center" wrapText="1"/>
    </xf>
    <xf numFmtId="166" fontId="5" fillId="10" borderId="1" xfId="0" applyNumberFormat="1" applyFont="1" applyFill="1" applyBorder="1" applyAlignment="1">
      <alignment horizontal="center" vertical="center" wrapText="1"/>
    </xf>
    <xf numFmtId="166" fontId="16" fillId="10" borderId="3" xfId="0" applyNumberFormat="1" applyFont="1" applyFill="1" applyBorder="1" applyAlignment="1">
      <alignment horizontal="center" vertical="center" wrapText="1"/>
    </xf>
    <xf numFmtId="0" fontId="16" fillId="14" borderId="1" xfId="0" applyFont="1" applyFill="1" applyBorder="1" applyAlignment="1">
      <alignment horizontal="center" vertical="center"/>
    </xf>
    <xf numFmtId="14" fontId="16" fillId="14" borderId="1" xfId="0" applyNumberFormat="1" applyFont="1" applyFill="1" applyBorder="1" applyAlignment="1">
      <alignment horizontal="center" vertical="center"/>
    </xf>
    <xf numFmtId="166" fontId="16" fillId="14" borderId="1" xfId="0" applyNumberFormat="1" applyFont="1" applyFill="1" applyBorder="1" applyAlignment="1">
      <alignment horizontal="center" vertical="center"/>
    </xf>
    <xf numFmtId="4" fontId="0" fillId="0" borderId="0" xfId="0" applyNumberFormat="1" applyAlignment="1">
      <alignment horizontal="center" vertical="center"/>
    </xf>
    <xf numFmtId="0" fontId="16" fillId="0" borderId="1" xfId="0" applyFont="1" applyBorder="1" applyAlignment="1">
      <alignment horizontal="center" vertical="center" wrapText="1"/>
    </xf>
    <xf numFmtId="0" fontId="5"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16" fillId="12" borderId="3"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16"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6" fillId="12" borderId="1" xfId="0" applyFont="1" applyFill="1" applyBorder="1" applyAlignment="1">
      <alignment vertical="center" wrapText="1"/>
    </xf>
    <xf numFmtId="0" fontId="16"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14" fontId="16" fillId="0" borderId="3" xfId="0" applyNumberFormat="1" applyFont="1" applyFill="1" applyBorder="1" applyAlignment="1">
      <alignment vertical="center" wrapText="1"/>
    </xf>
    <xf numFmtId="0" fontId="2" fillId="0" borderId="3" xfId="0" applyFont="1" applyBorder="1" applyAlignment="1">
      <alignment horizontal="center" vertical="center" wrapText="1"/>
    </xf>
    <xf numFmtId="14" fontId="2" fillId="0" borderId="3"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4" fontId="2" fillId="0" borderId="4"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4" fontId="2" fillId="0" borderId="3" xfId="0" applyNumberFormat="1" applyFont="1" applyBorder="1" applyAlignment="1">
      <alignment horizontal="center" vertical="center" wrapText="1"/>
    </xf>
    <xf numFmtId="4" fontId="16" fillId="0" borderId="4" xfId="0" applyNumberFormat="1" applyFont="1" applyBorder="1" applyAlignment="1">
      <alignment horizontal="center" vertical="center" wrapText="1"/>
    </xf>
    <xf numFmtId="4" fontId="16" fillId="0" borderId="2" xfId="0" applyNumberFormat="1" applyFont="1" applyBorder="1" applyAlignment="1">
      <alignment horizontal="center" vertical="center" wrapText="1"/>
    </xf>
    <xf numFmtId="4" fontId="16" fillId="0" borderId="3" xfId="0" applyNumberFormat="1" applyFont="1" applyBorder="1" applyAlignment="1">
      <alignment horizontal="center" vertical="center" wrapText="1"/>
    </xf>
    <xf numFmtId="171" fontId="16" fillId="0" borderId="4" xfId="0" applyNumberFormat="1" applyFont="1" applyBorder="1" applyAlignment="1">
      <alignment horizontal="center" vertical="center" wrapText="1"/>
    </xf>
    <xf numFmtId="171" fontId="16" fillId="0" borderId="2" xfId="0" applyNumberFormat="1" applyFont="1" applyBorder="1" applyAlignment="1">
      <alignment horizontal="center" vertical="center" wrapText="1"/>
    </xf>
    <xf numFmtId="171" fontId="16" fillId="0" borderId="3"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66" fontId="2" fillId="0" borderId="4" xfId="0" applyNumberFormat="1" applyFont="1" applyBorder="1" applyAlignment="1">
      <alignment horizontal="center" vertical="center" wrapText="1"/>
    </xf>
    <xf numFmtId="166" fontId="2" fillId="0" borderId="2" xfId="0" applyNumberFormat="1" applyFont="1" applyBorder="1" applyAlignment="1">
      <alignment horizontal="center" vertical="center" wrapText="1"/>
    </xf>
    <xf numFmtId="166" fontId="2" fillId="0" borderId="3" xfId="0" applyNumberFormat="1" applyFont="1" applyBorder="1" applyAlignment="1">
      <alignment horizontal="center" vertical="center" wrapText="1"/>
    </xf>
    <xf numFmtId="4" fontId="16" fillId="0" borderId="4" xfId="0" applyNumberFormat="1" applyFont="1" applyBorder="1" applyAlignment="1">
      <alignment horizontal="center" vertical="center"/>
    </xf>
    <xf numFmtId="4" fontId="16" fillId="0" borderId="2" xfId="0" applyNumberFormat="1" applyFont="1" applyBorder="1" applyAlignment="1">
      <alignment horizontal="center" vertical="center"/>
    </xf>
    <xf numFmtId="4" fontId="16" fillId="0" borderId="3" xfId="0" applyNumberFormat="1" applyFont="1" applyBorder="1" applyAlignment="1">
      <alignment horizontal="center" vertical="center"/>
    </xf>
    <xf numFmtId="166" fontId="16" fillId="0" borderId="4" xfId="0" applyNumberFormat="1" applyFont="1" applyBorder="1" applyAlignment="1">
      <alignment horizontal="center" vertical="center" wrapText="1"/>
    </xf>
    <xf numFmtId="166" fontId="16" fillId="0" borderId="2" xfId="0" applyNumberFormat="1" applyFont="1" applyBorder="1" applyAlignment="1">
      <alignment horizontal="center" vertical="center" wrapText="1"/>
    </xf>
    <xf numFmtId="166" fontId="16" fillId="0" borderId="3" xfId="0" applyNumberFormat="1" applyFont="1" applyBorder="1" applyAlignment="1">
      <alignment horizontal="center" vertical="center" wrapText="1"/>
    </xf>
    <xf numFmtId="1" fontId="16" fillId="0" borderId="4" xfId="0" applyNumberFormat="1" applyFont="1" applyBorder="1" applyAlignment="1">
      <alignment horizontal="center" vertical="center" wrapText="1"/>
    </xf>
    <xf numFmtId="1" fontId="16" fillId="0" borderId="2" xfId="0" applyNumberFormat="1" applyFont="1" applyBorder="1" applyAlignment="1">
      <alignment horizontal="center" vertical="center" wrapText="1"/>
    </xf>
    <xf numFmtId="1" fontId="16" fillId="0" borderId="3"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0" fontId="0" fillId="0" borderId="2" xfId="0" applyBorder="1"/>
    <xf numFmtId="0" fontId="0" fillId="0" borderId="3" xfId="0" applyBorder="1"/>
    <xf numFmtId="4" fontId="2" fillId="0" borderId="1" xfId="0" applyNumberFormat="1" applyFont="1" applyBorder="1" applyAlignment="1">
      <alignment horizontal="center" vertical="center" wrapText="1"/>
    </xf>
    <xf numFmtId="4" fontId="34" fillId="0" borderId="4" xfId="2" applyNumberFormat="1" applyFont="1" applyFill="1" applyBorder="1" applyAlignment="1">
      <alignment horizontal="center" vertical="center" wrapText="1"/>
    </xf>
    <xf numFmtId="4" fontId="34" fillId="0" borderId="2" xfId="2" applyNumberFormat="1" applyFont="1" applyFill="1" applyBorder="1" applyAlignment="1">
      <alignment horizontal="center" vertical="center" wrapText="1"/>
    </xf>
    <xf numFmtId="4" fontId="34" fillId="0" borderId="3" xfId="2" applyNumberFormat="1" applyFont="1" applyFill="1" applyBorder="1" applyAlignment="1">
      <alignment horizontal="center" vertical="center" wrapText="1"/>
    </xf>
    <xf numFmtId="171" fontId="16" fillId="0" borderId="1" xfId="0" applyNumberFormat="1" applyFont="1" applyBorder="1" applyAlignment="1">
      <alignment horizontal="center" vertical="center" wrapText="1"/>
    </xf>
    <xf numFmtId="4" fontId="34" fillId="0" borderId="1" xfId="2"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49" fontId="8" fillId="4" borderId="1" xfId="0" applyNumberFormat="1"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2" fontId="16" fillId="11" borderId="4" xfId="0" applyNumberFormat="1" applyFont="1" applyFill="1" applyBorder="1" applyAlignment="1">
      <alignment horizontal="center" vertical="center" wrapText="1"/>
    </xf>
    <xf numFmtId="2" fontId="16" fillId="11" borderId="2" xfId="0" applyNumberFormat="1" applyFont="1" applyFill="1" applyBorder="1" applyAlignment="1">
      <alignment horizontal="center" vertical="center" wrapText="1"/>
    </xf>
    <xf numFmtId="2" fontId="16" fillId="11" borderId="3" xfId="0" applyNumberFormat="1" applyFont="1" applyFill="1" applyBorder="1" applyAlignment="1">
      <alignment horizontal="center" vertical="center" wrapText="1"/>
    </xf>
    <xf numFmtId="4" fontId="16" fillId="0" borderId="4" xfId="2" applyNumberFormat="1" applyFont="1" applyFill="1" applyBorder="1" applyAlignment="1">
      <alignment horizontal="center" vertical="center" wrapText="1"/>
    </xf>
    <xf numFmtId="4" fontId="16" fillId="0" borderId="3" xfId="2" applyNumberFormat="1" applyFont="1" applyFill="1" applyBorder="1" applyAlignment="1">
      <alignment horizontal="center" vertical="center" wrapText="1"/>
    </xf>
    <xf numFmtId="49" fontId="16" fillId="0" borderId="4" xfId="0" applyNumberFormat="1" applyFont="1" applyBorder="1" applyAlignment="1">
      <alignment horizontal="center" vertical="center" wrapText="1"/>
    </xf>
    <xf numFmtId="49" fontId="16" fillId="0" borderId="2" xfId="0" applyNumberFormat="1" applyFont="1" applyBorder="1" applyAlignment="1">
      <alignment horizontal="center" vertical="center" wrapText="1"/>
    </xf>
    <xf numFmtId="49" fontId="16" fillId="0" borderId="3" xfId="0" applyNumberFormat="1" applyFont="1" applyBorder="1" applyAlignment="1">
      <alignment horizontal="center" vertical="center" wrapText="1"/>
    </xf>
    <xf numFmtId="0" fontId="29" fillId="0" borderId="4" xfId="0" applyFont="1" applyBorder="1" applyAlignment="1">
      <alignment horizontal="center" vertical="center" wrapText="1"/>
    </xf>
    <xf numFmtId="0" fontId="29" fillId="0" borderId="3" xfId="0" applyFont="1" applyBorder="1" applyAlignment="1">
      <alignment horizontal="center" vertical="center" wrapText="1"/>
    </xf>
    <xf numFmtId="0" fontId="16" fillId="11" borderId="4" xfId="0" applyFont="1" applyFill="1" applyBorder="1" applyAlignment="1">
      <alignment horizontal="center" vertical="center" wrapText="1"/>
    </xf>
    <xf numFmtId="0" fontId="16" fillId="11" borderId="2" xfId="0" applyFont="1" applyFill="1" applyBorder="1" applyAlignment="1">
      <alignment horizontal="center" vertical="center" wrapText="1"/>
    </xf>
    <xf numFmtId="0" fontId="16" fillId="11" borderId="3" xfId="0" applyFont="1" applyFill="1" applyBorder="1" applyAlignment="1">
      <alignment horizontal="center" vertical="center" wrapText="1"/>
    </xf>
    <xf numFmtId="0" fontId="16" fillId="12" borderId="4" xfId="0" applyFont="1" applyFill="1" applyBorder="1" applyAlignment="1">
      <alignment horizontal="center" vertical="center" wrapText="1"/>
    </xf>
    <xf numFmtId="0" fontId="16" fillId="12" borderId="2" xfId="0" applyFont="1" applyFill="1" applyBorder="1" applyAlignment="1">
      <alignment horizontal="center" vertical="center" wrapText="1"/>
    </xf>
    <xf numFmtId="0" fontId="16" fillId="12" borderId="3" xfId="0" applyFont="1" applyFill="1" applyBorder="1" applyAlignment="1">
      <alignment horizontal="center" vertical="center" wrapText="1"/>
    </xf>
    <xf numFmtId="4" fontId="2" fillId="0" borderId="4" xfId="2" applyNumberFormat="1" applyFont="1" applyFill="1" applyBorder="1" applyAlignment="1">
      <alignment horizontal="center" vertical="center" wrapText="1"/>
    </xf>
    <xf numFmtId="4" fontId="2" fillId="0" borderId="3" xfId="2" applyNumberFormat="1" applyFont="1" applyFill="1" applyBorder="1" applyAlignment="1">
      <alignment horizontal="center" vertical="center" wrapText="1"/>
    </xf>
    <xf numFmtId="168" fontId="2" fillId="0" borderId="4" xfId="0" applyNumberFormat="1" applyFont="1" applyBorder="1" applyAlignment="1">
      <alignment horizontal="center" vertical="center" wrapText="1"/>
    </xf>
    <xf numFmtId="168" fontId="2" fillId="0" borderId="3" xfId="0" applyNumberFormat="1" applyFont="1" applyBorder="1" applyAlignment="1">
      <alignment horizontal="center" vertical="center" wrapText="1"/>
    </xf>
    <xf numFmtId="0" fontId="22" fillId="9" borderId="5" xfId="0" applyFont="1" applyFill="1" applyBorder="1" applyAlignment="1">
      <alignment horizontal="center" vertical="center"/>
    </xf>
    <xf numFmtId="0" fontId="22" fillId="9" borderId="6" xfId="0" applyFont="1" applyFill="1" applyBorder="1" applyAlignment="1">
      <alignment horizontal="center" vertical="center"/>
    </xf>
    <xf numFmtId="0" fontId="16" fillId="10" borderId="4" xfId="0" applyFont="1" applyFill="1" applyBorder="1" applyAlignment="1">
      <alignment horizontal="center" vertical="center" wrapText="1"/>
    </xf>
    <xf numFmtId="0" fontId="16" fillId="10" borderId="2" xfId="0" applyFont="1" applyFill="1" applyBorder="1" applyAlignment="1">
      <alignment horizontal="center" vertical="center" wrapText="1"/>
    </xf>
    <xf numFmtId="0" fontId="16" fillId="10" borderId="3" xfId="0" applyFont="1" applyFill="1" applyBorder="1" applyAlignment="1">
      <alignment horizontal="center" vertical="center" wrapText="1"/>
    </xf>
    <xf numFmtId="0" fontId="32" fillId="0" borderId="4"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166" fontId="2" fillId="0" borderId="1" xfId="0" applyNumberFormat="1" applyFont="1" applyBorder="1" applyAlignment="1">
      <alignment horizontal="center" vertical="center" wrapText="1"/>
    </xf>
    <xf numFmtId="2" fontId="16" fillId="0" borderId="4" xfId="0" applyNumberFormat="1" applyFont="1" applyBorder="1" applyAlignment="1">
      <alignment horizontal="center" vertical="center" wrapText="1"/>
    </xf>
    <xf numFmtId="2" fontId="16" fillId="0" borderId="3" xfId="0" applyNumberFormat="1" applyFont="1" applyBorder="1" applyAlignment="1">
      <alignment horizontal="center" vertical="center" wrapText="1"/>
    </xf>
    <xf numFmtId="0" fontId="16" fillId="0" borderId="1" xfId="0" applyFont="1" applyBorder="1" applyAlignment="1">
      <alignment horizontal="center" vertical="center" wrapText="1"/>
    </xf>
    <xf numFmtId="166" fontId="16" fillId="0" borderId="1" xfId="0" applyNumberFormat="1" applyFont="1" applyBorder="1" applyAlignment="1">
      <alignment horizontal="center" vertical="center" wrapText="1"/>
    </xf>
    <xf numFmtId="0" fontId="35" fillId="0" borderId="4"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166" fontId="2" fillId="0" borderId="4" xfId="0" applyNumberFormat="1" applyFont="1" applyBorder="1" applyAlignment="1">
      <alignment horizontal="center" vertical="center"/>
    </xf>
    <xf numFmtId="166" fontId="2" fillId="0" borderId="2" xfId="0" applyNumberFormat="1" applyFont="1" applyBorder="1" applyAlignment="1">
      <alignment horizontal="center" vertical="center"/>
    </xf>
    <xf numFmtId="166" fontId="2" fillId="0" borderId="3" xfId="0" applyNumberFormat="1" applyFont="1" applyBorder="1" applyAlignment="1">
      <alignment horizontal="center" vertical="center"/>
    </xf>
    <xf numFmtId="0" fontId="16" fillId="0" borderId="4"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49" fontId="16" fillId="0" borderId="4" xfId="0" applyNumberFormat="1" applyFont="1" applyBorder="1" applyAlignment="1">
      <alignment horizontal="center" vertical="center"/>
    </xf>
    <xf numFmtId="49" fontId="16" fillId="0" borderId="2" xfId="0" applyNumberFormat="1" applyFont="1" applyBorder="1" applyAlignment="1">
      <alignment horizontal="center" vertical="center"/>
    </xf>
    <xf numFmtId="49" fontId="16" fillId="0" borderId="3" xfId="0" applyNumberFormat="1" applyFont="1" applyBorder="1" applyAlignment="1">
      <alignment horizontal="center" vertical="center"/>
    </xf>
    <xf numFmtId="14" fontId="16" fillId="0" borderId="4" xfId="0" applyNumberFormat="1" applyFont="1" applyBorder="1" applyAlignment="1">
      <alignment horizontal="center" vertical="center" wrapText="1"/>
    </xf>
    <xf numFmtId="14" fontId="16" fillId="0" borderId="2" xfId="0" applyNumberFormat="1" applyFont="1" applyBorder="1" applyAlignment="1">
      <alignment horizontal="center" vertical="center" wrapText="1"/>
    </xf>
    <xf numFmtId="14" fontId="16" fillId="0" borderId="3" xfId="0" applyNumberFormat="1" applyFont="1" applyBorder="1" applyAlignment="1">
      <alignment horizontal="center" vertical="center" wrapText="1"/>
    </xf>
    <xf numFmtId="49" fontId="16" fillId="0" borderId="1" xfId="0" applyNumberFormat="1" applyFont="1" applyBorder="1" applyAlignment="1">
      <alignment horizontal="center" vertical="center"/>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 fontId="5" fillId="0" borderId="4" xfId="2" applyNumberFormat="1" applyFont="1" applyFill="1" applyBorder="1" applyAlignment="1">
      <alignment horizontal="center" vertical="center" wrapText="1"/>
    </xf>
    <xf numFmtId="4" fontId="5" fillId="0" borderId="2" xfId="2" applyNumberFormat="1" applyFont="1" applyFill="1" applyBorder="1" applyAlignment="1">
      <alignment horizontal="center" vertical="center" wrapText="1"/>
    </xf>
    <xf numFmtId="4" fontId="5" fillId="0" borderId="3" xfId="2" applyNumberFormat="1" applyFont="1" applyFill="1" applyBorder="1" applyAlignment="1">
      <alignment horizontal="center" vertical="center" wrapText="1"/>
    </xf>
    <xf numFmtId="14" fontId="4" fillId="0" borderId="4" xfId="0" applyNumberFormat="1" applyFont="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3" xfId="0" applyNumberFormat="1" applyFont="1" applyBorder="1" applyAlignment="1">
      <alignment horizontal="center" vertical="center" wrapText="1"/>
    </xf>
    <xf numFmtId="168" fontId="4" fillId="0" borderId="4" xfId="0" applyNumberFormat="1" applyFont="1" applyBorder="1" applyAlignment="1">
      <alignment horizontal="center" vertical="center" wrapText="1"/>
    </xf>
    <xf numFmtId="168" fontId="4" fillId="0" borderId="2" xfId="0" applyNumberFormat="1" applyFont="1" applyBorder="1" applyAlignment="1">
      <alignment horizontal="center" vertical="center" wrapText="1"/>
    </xf>
    <xf numFmtId="168" fontId="4" fillId="0" borderId="3" xfId="0" applyNumberFormat="1" applyFont="1" applyBorder="1" applyAlignment="1">
      <alignment horizontal="center" vertical="center" wrapText="1"/>
    </xf>
    <xf numFmtId="166" fontId="5" fillId="0" borderId="4" xfId="0" applyNumberFormat="1" applyFont="1" applyBorder="1" applyAlignment="1">
      <alignment horizontal="center" vertical="center" wrapText="1"/>
    </xf>
    <xf numFmtId="166" fontId="5" fillId="0" borderId="2" xfId="0" applyNumberFormat="1" applyFont="1" applyBorder="1" applyAlignment="1">
      <alignment horizontal="center" vertical="center" wrapText="1"/>
    </xf>
    <xf numFmtId="166" fontId="5" fillId="0" borderId="3" xfId="0" applyNumberFormat="1" applyFont="1" applyBorder="1" applyAlignment="1">
      <alignment horizontal="center" vertical="center" wrapText="1"/>
    </xf>
    <xf numFmtId="0" fontId="37" fillId="0" borderId="4"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4" fontId="5" fillId="0" borderId="4" xfId="0" applyNumberFormat="1" applyFont="1" applyBorder="1" applyAlignment="1">
      <alignment horizontal="center" vertical="center"/>
    </xf>
    <xf numFmtId="4" fontId="5" fillId="0" borderId="2" xfId="0" applyNumberFormat="1" applyFont="1" applyBorder="1" applyAlignment="1">
      <alignment horizontal="center" vertical="center"/>
    </xf>
    <xf numFmtId="4" fontId="5" fillId="0" borderId="3" xfId="0" applyNumberFormat="1" applyFont="1" applyBorder="1" applyAlignment="1">
      <alignment horizontal="center" vertical="center"/>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4" fontId="36" fillId="0" borderId="4" xfId="2" applyNumberFormat="1" applyFont="1" applyFill="1" applyBorder="1" applyAlignment="1">
      <alignment horizontal="center" vertical="center" wrapText="1"/>
    </xf>
    <xf numFmtId="4" fontId="36" fillId="0" borderId="2" xfId="2" applyNumberFormat="1" applyFont="1" applyFill="1" applyBorder="1" applyAlignment="1">
      <alignment horizontal="center" vertical="center" wrapText="1"/>
    </xf>
    <xf numFmtId="4" fontId="36" fillId="0" borderId="3" xfId="2" applyNumberFormat="1" applyFont="1" applyFill="1" applyBorder="1" applyAlignment="1">
      <alignment horizontal="center" vertical="center" wrapText="1"/>
    </xf>
    <xf numFmtId="166" fontId="4" fillId="0" borderId="4" xfId="0" applyNumberFormat="1" applyFont="1" applyBorder="1" applyAlignment="1">
      <alignment horizontal="center" vertical="center" wrapText="1"/>
    </xf>
    <xf numFmtId="166" fontId="4" fillId="0" borderId="2" xfId="0" applyNumberFormat="1" applyFont="1" applyBorder="1" applyAlignment="1">
      <alignment horizontal="center" vertical="center" wrapText="1"/>
    </xf>
    <xf numFmtId="166" fontId="4" fillId="0" borderId="3" xfId="0" applyNumberFormat="1" applyFont="1" applyBorder="1" applyAlignment="1">
      <alignment horizontal="center" vertical="center" wrapText="1"/>
    </xf>
    <xf numFmtId="0" fontId="5" fillId="10" borderId="4"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5" fillId="12" borderId="4" xfId="0" applyFont="1" applyFill="1" applyBorder="1" applyAlignment="1">
      <alignment horizontal="center" vertical="center" wrapText="1"/>
    </xf>
    <xf numFmtId="0" fontId="5" fillId="12" borderId="2" xfId="0" applyFont="1" applyFill="1" applyBorder="1" applyAlignment="1">
      <alignment horizontal="center" vertical="center" wrapText="1"/>
    </xf>
    <xf numFmtId="0" fontId="5" fillId="12" borderId="3" xfId="0" applyFont="1" applyFill="1" applyBorder="1" applyAlignment="1">
      <alignment horizontal="center" vertical="center" wrapText="1"/>
    </xf>
    <xf numFmtId="0" fontId="23" fillId="9" borderId="1" xfId="0" applyFont="1" applyFill="1" applyBorder="1" applyAlignment="1">
      <alignment horizontal="center" vertical="center" wrapText="1"/>
    </xf>
    <xf numFmtId="0" fontId="5" fillId="0" borderId="1" xfId="0"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 fontId="5" fillId="0" borderId="1" xfId="0" applyNumberFormat="1" applyFont="1" applyBorder="1" applyAlignment="1">
      <alignment horizontal="center" vertical="center"/>
    </xf>
    <xf numFmtId="166" fontId="5" fillId="0" borderId="1" xfId="0" applyNumberFormat="1" applyFont="1" applyBorder="1" applyAlignment="1">
      <alignment horizontal="center" vertical="center" wrapText="1"/>
    </xf>
    <xf numFmtId="4" fontId="36" fillId="0" borderId="1" xfId="2" applyNumberFormat="1" applyFont="1" applyFill="1" applyBorder="1" applyAlignment="1">
      <alignment horizontal="center" vertical="center" wrapText="1"/>
    </xf>
    <xf numFmtId="0" fontId="23" fillId="9" borderId="8" xfId="0" applyFont="1" applyFill="1" applyBorder="1" applyAlignment="1">
      <alignment horizontal="center" vertical="center" wrapText="1"/>
    </xf>
    <xf numFmtId="0" fontId="23" fillId="9" borderId="6" xfId="0" applyFont="1" applyFill="1" applyBorder="1" applyAlignment="1">
      <alignment horizontal="center" vertical="center" wrapText="1"/>
    </xf>
    <xf numFmtId="0" fontId="37" fillId="0" borderId="6" xfId="0"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166" fontId="5" fillId="0" borderId="9" xfId="0" applyNumberFormat="1" applyFont="1" applyBorder="1" applyAlignment="1">
      <alignment horizontal="center" vertical="center" wrapText="1"/>
    </xf>
    <xf numFmtId="166" fontId="5" fillId="0" borderId="13" xfId="0" applyNumberFormat="1" applyFont="1" applyBorder="1" applyAlignment="1">
      <alignment horizontal="center" vertical="center" wrapText="1"/>
    </xf>
    <xf numFmtId="166" fontId="5" fillId="0" borderId="7"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14" fontId="2" fillId="0" borderId="4" xfId="0" applyNumberFormat="1" applyFont="1" applyBorder="1" applyAlignment="1">
      <alignment horizontal="center" vertical="center" wrapText="1"/>
    </xf>
    <xf numFmtId="14" fontId="2" fillId="0" borderId="2" xfId="0" applyNumberFormat="1" applyFont="1" applyBorder="1" applyAlignment="1">
      <alignment horizontal="center" vertical="center" wrapText="1"/>
    </xf>
    <xf numFmtId="14" fontId="2" fillId="0" borderId="3" xfId="0" applyNumberFormat="1" applyFont="1" applyBorder="1" applyAlignment="1">
      <alignment horizontal="center" vertical="center" wrapText="1"/>
    </xf>
    <xf numFmtId="14" fontId="16" fillId="11" borderId="4" xfId="0" applyNumberFormat="1" applyFont="1" applyFill="1" applyBorder="1" applyAlignment="1">
      <alignment horizontal="center" vertical="center" wrapText="1"/>
    </xf>
    <xf numFmtId="14" fontId="16" fillId="11" borderId="2" xfId="0" applyNumberFormat="1" applyFont="1" applyFill="1" applyBorder="1" applyAlignment="1">
      <alignment horizontal="center" vertical="center" wrapText="1"/>
    </xf>
    <xf numFmtId="14" fontId="16" fillId="11" borderId="3" xfId="0" applyNumberFormat="1" applyFont="1" applyFill="1" applyBorder="1" applyAlignment="1">
      <alignment horizontal="center" vertical="center" wrapText="1"/>
    </xf>
    <xf numFmtId="166" fontId="16" fillId="10" borderId="4" xfId="0" applyNumberFormat="1" applyFont="1" applyFill="1" applyBorder="1" applyAlignment="1">
      <alignment horizontal="center" vertical="center" wrapText="1"/>
    </xf>
    <xf numFmtId="166" fontId="16" fillId="10" borderId="2" xfId="0" applyNumberFormat="1" applyFont="1" applyFill="1" applyBorder="1" applyAlignment="1">
      <alignment horizontal="center" vertical="center" wrapText="1"/>
    </xf>
    <xf numFmtId="166" fontId="16" fillId="10" borderId="3" xfId="0" applyNumberFormat="1" applyFont="1" applyFill="1" applyBorder="1" applyAlignment="1">
      <alignment horizontal="center" vertical="center" wrapText="1"/>
    </xf>
    <xf numFmtId="166" fontId="16" fillId="13" borderId="4" xfId="0" applyNumberFormat="1" applyFont="1" applyFill="1" applyBorder="1" applyAlignment="1">
      <alignment horizontal="center" vertical="center" wrapText="1"/>
    </xf>
    <xf numFmtId="166" fontId="16" fillId="13" borderId="2" xfId="0" applyNumberFormat="1" applyFont="1" applyFill="1" applyBorder="1" applyAlignment="1">
      <alignment horizontal="center" vertical="center" wrapText="1"/>
    </xf>
    <xf numFmtId="166" fontId="16" fillId="13" borderId="3" xfId="0" applyNumberFormat="1" applyFont="1" applyFill="1" applyBorder="1" applyAlignment="1">
      <alignment horizontal="center" vertical="center" wrapText="1"/>
    </xf>
    <xf numFmtId="166" fontId="3" fillId="0" borderId="4" xfId="0" applyNumberFormat="1" applyFont="1" applyBorder="1" applyAlignment="1">
      <alignment horizontal="center" vertical="center" wrapText="1"/>
    </xf>
    <xf numFmtId="166" fontId="3" fillId="0" borderId="3" xfId="0" applyNumberFormat="1" applyFont="1" applyBorder="1" applyAlignment="1">
      <alignment horizontal="center" vertical="center" wrapText="1"/>
    </xf>
    <xf numFmtId="14" fontId="2" fillId="0" borderId="4" xfId="0" applyNumberFormat="1" applyFont="1" applyBorder="1" applyAlignment="1">
      <alignment horizontal="center" vertical="center"/>
    </xf>
    <xf numFmtId="14" fontId="2" fillId="0" borderId="3" xfId="0" applyNumberFormat="1" applyFont="1" applyBorder="1" applyAlignment="1">
      <alignment horizontal="center" vertical="center"/>
    </xf>
    <xf numFmtId="168" fontId="16" fillId="11" borderId="4" xfId="0" applyNumberFormat="1" applyFont="1" applyFill="1" applyBorder="1" applyAlignment="1">
      <alignment horizontal="center" vertical="center" wrapText="1"/>
    </xf>
    <xf numFmtId="168" fontId="16" fillId="11" borderId="3" xfId="0" applyNumberFormat="1" applyFont="1" applyFill="1" applyBorder="1" applyAlignment="1">
      <alignment horizontal="center" vertical="center" wrapText="1"/>
    </xf>
    <xf numFmtId="168" fontId="16" fillId="13" borderId="4" xfId="0" applyNumberFormat="1" applyFont="1" applyFill="1" applyBorder="1" applyAlignment="1">
      <alignment horizontal="center" vertical="center" wrapText="1"/>
    </xf>
    <xf numFmtId="168" fontId="16" fillId="13" borderId="3" xfId="0" applyNumberFormat="1" applyFont="1" applyFill="1" applyBorder="1" applyAlignment="1">
      <alignment horizontal="center" vertical="center" wrapText="1"/>
    </xf>
    <xf numFmtId="0" fontId="33" fillId="0" borderId="4"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14" fontId="40" fillId="0" borderId="4" xfId="0" applyNumberFormat="1" applyFont="1" applyBorder="1" applyAlignment="1">
      <alignment horizontal="center" vertical="center" wrapText="1"/>
    </xf>
    <xf numFmtId="14" fontId="40" fillId="0" borderId="2" xfId="0" applyNumberFormat="1" applyFont="1" applyBorder="1" applyAlignment="1">
      <alignment horizontal="center" vertical="center" wrapText="1"/>
    </xf>
    <xf numFmtId="14" fontId="40" fillId="0" borderId="3" xfId="0" applyNumberFormat="1" applyFont="1" applyBorder="1" applyAlignment="1">
      <alignment horizontal="center" vertical="center" wrapText="1"/>
    </xf>
    <xf numFmtId="14" fontId="16" fillId="12" borderId="4" xfId="0" applyNumberFormat="1" applyFont="1" applyFill="1" applyBorder="1" applyAlignment="1">
      <alignment horizontal="center" vertical="center" wrapText="1"/>
    </xf>
    <xf numFmtId="14" fontId="16" fillId="12" borderId="2" xfId="0" applyNumberFormat="1" applyFont="1" applyFill="1" applyBorder="1" applyAlignment="1">
      <alignment horizontal="center" vertical="center" wrapText="1"/>
    </xf>
    <xf numFmtId="14" fontId="16" fillId="12" borderId="3" xfId="0" applyNumberFormat="1" applyFont="1" applyFill="1" applyBorder="1" applyAlignment="1">
      <alignment horizontal="center" vertical="center" wrapText="1"/>
    </xf>
    <xf numFmtId="0" fontId="33" fillId="6" borderId="4" xfId="0" applyFont="1" applyFill="1" applyBorder="1" applyAlignment="1">
      <alignment horizontal="center" vertical="center" wrapText="1"/>
    </xf>
    <xf numFmtId="0" fontId="33" fillId="6" borderId="2" xfId="0" applyFont="1" applyFill="1" applyBorder="1" applyAlignment="1">
      <alignment horizontal="center" vertical="center" wrapText="1"/>
    </xf>
    <xf numFmtId="0" fontId="33" fillId="6" borderId="3" xfId="0" applyFont="1" applyFill="1" applyBorder="1" applyAlignment="1">
      <alignment horizontal="center" vertical="center" wrapText="1"/>
    </xf>
    <xf numFmtId="166" fontId="16" fillId="6" borderId="4" xfId="0" applyNumberFormat="1" applyFont="1" applyFill="1" applyBorder="1" applyAlignment="1">
      <alignment horizontal="center" vertical="center" wrapText="1"/>
    </xf>
    <xf numFmtId="166" fontId="16" fillId="6" borderId="2" xfId="0" applyNumberFormat="1" applyFont="1" applyFill="1" applyBorder="1" applyAlignment="1">
      <alignment horizontal="center" vertical="center" wrapText="1"/>
    </xf>
    <xf numFmtId="166" fontId="16" fillId="6" borderId="3" xfId="0" applyNumberFormat="1" applyFont="1" applyFill="1" applyBorder="1" applyAlignment="1">
      <alignment horizontal="center" vertical="center" wrapText="1"/>
    </xf>
    <xf numFmtId="14" fontId="16" fillId="13" borderId="4" xfId="0" applyNumberFormat="1" applyFont="1" applyFill="1" applyBorder="1" applyAlignment="1">
      <alignment horizontal="center" vertical="center" wrapText="1"/>
    </xf>
    <xf numFmtId="14" fontId="16" fillId="13" borderId="2" xfId="0" applyNumberFormat="1" applyFont="1" applyFill="1" applyBorder="1" applyAlignment="1">
      <alignment horizontal="center" vertical="center" wrapText="1"/>
    </xf>
    <xf numFmtId="14" fontId="16" fillId="13" borderId="3" xfId="0" applyNumberFormat="1" applyFont="1" applyFill="1" applyBorder="1" applyAlignment="1">
      <alignment horizontal="center" vertical="center" wrapText="1"/>
    </xf>
    <xf numFmtId="14" fontId="2" fillId="0" borderId="1" xfId="0" applyNumberFormat="1" applyFont="1" applyBorder="1" applyAlignment="1">
      <alignment horizontal="center" vertical="center" wrapText="1"/>
    </xf>
    <xf numFmtId="166" fontId="16" fillId="11" borderId="4" xfId="0" applyNumberFormat="1" applyFont="1" applyFill="1" applyBorder="1" applyAlignment="1">
      <alignment horizontal="center" vertical="center" wrapText="1"/>
    </xf>
    <xf numFmtId="166" fontId="16" fillId="11" borderId="2" xfId="0" applyNumberFormat="1" applyFont="1" applyFill="1" applyBorder="1" applyAlignment="1">
      <alignment horizontal="center" vertical="center" wrapText="1"/>
    </xf>
    <xf numFmtId="166" fontId="16" fillId="11" borderId="3"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4" fontId="16" fillId="0" borderId="1" xfId="0" applyNumberFormat="1" applyFont="1" applyBorder="1" applyAlignment="1">
      <alignment horizontal="center" vertical="center"/>
    </xf>
    <xf numFmtId="14" fontId="16" fillId="0" borderId="1" xfId="0" applyNumberFormat="1" applyFont="1" applyBorder="1" applyAlignment="1">
      <alignment horizontal="center" vertical="center" wrapText="1"/>
    </xf>
    <xf numFmtId="0" fontId="33" fillId="0" borderId="1" xfId="0" applyFont="1" applyBorder="1" applyAlignment="1">
      <alignment horizontal="center" vertical="center" wrapText="1"/>
    </xf>
    <xf numFmtId="14" fontId="16" fillId="13" borderId="1" xfId="0" applyNumberFormat="1" applyFont="1" applyFill="1" applyBorder="1" applyAlignment="1">
      <alignment horizontal="center" vertical="center" wrapText="1"/>
    </xf>
    <xf numFmtId="14" fontId="16" fillId="10" borderId="4" xfId="0" applyNumberFormat="1" applyFont="1" applyFill="1" applyBorder="1" applyAlignment="1">
      <alignment horizontal="center" vertical="center" wrapText="1"/>
    </xf>
    <xf numFmtId="14" fontId="16" fillId="10" borderId="2" xfId="0" applyNumberFormat="1" applyFont="1" applyFill="1" applyBorder="1" applyAlignment="1">
      <alignment horizontal="center" vertical="center" wrapText="1"/>
    </xf>
    <xf numFmtId="14" fontId="16" fillId="10" borderId="3" xfId="0" applyNumberFormat="1" applyFont="1" applyFill="1" applyBorder="1" applyAlignment="1">
      <alignment horizontal="center" vertical="center" wrapText="1"/>
    </xf>
    <xf numFmtId="14" fontId="32" fillId="0" borderId="4" xfId="0" applyNumberFormat="1" applyFont="1" applyBorder="1" applyAlignment="1">
      <alignment horizontal="center" vertical="center" wrapText="1"/>
    </xf>
    <xf numFmtId="4" fontId="16" fillId="0" borderId="2" xfId="2" applyNumberFormat="1" applyFont="1" applyFill="1" applyBorder="1" applyAlignment="1">
      <alignment horizontal="center" vertical="center" wrapText="1"/>
    </xf>
    <xf numFmtId="14" fontId="27" fillId="0" borderId="4" xfId="0" applyNumberFormat="1" applyFont="1" applyBorder="1" applyAlignment="1">
      <alignment horizontal="center" vertical="center" wrapText="1"/>
    </xf>
    <xf numFmtId="14" fontId="27" fillId="0" borderId="2" xfId="0" applyNumberFormat="1" applyFont="1" applyBorder="1" applyAlignment="1">
      <alignment horizontal="center" vertical="center" wrapText="1"/>
    </xf>
    <xf numFmtId="14" fontId="27" fillId="0" borderId="3" xfId="0" applyNumberFormat="1" applyFont="1" applyBorder="1" applyAlignment="1">
      <alignment horizontal="center" vertical="center" wrapText="1"/>
    </xf>
    <xf numFmtId="14" fontId="16" fillId="11" borderId="1" xfId="0" applyNumberFormat="1" applyFont="1" applyFill="1" applyBorder="1" applyAlignment="1">
      <alignment horizontal="center" vertical="center" wrapText="1"/>
    </xf>
    <xf numFmtId="4" fontId="16" fillId="0" borderId="1" xfId="0" applyNumberFormat="1" applyFont="1" applyBorder="1" applyAlignment="1">
      <alignment horizontal="center" vertical="center" wrapText="1"/>
    </xf>
    <xf numFmtId="0" fontId="16" fillId="6" borderId="4"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3" xfId="0" applyFont="1" applyFill="1" applyBorder="1" applyAlignment="1">
      <alignment horizontal="center" vertical="center" wrapText="1"/>
    </xf>
    <xf numFmtId="49" fontId="16" fillId="6" borderId="4" xfId="0" applyNumberFormat="1" applyFont="1" applyFill="1" applyBorder="1" applyAlignment="1">
      <alignment horizontal="center" vertical="center" wrapText="1"/>
    </xf>
    <xf numFmtId="49" fontId="16" fillId="6" borderId="2" xfId="0" applyNumberFormat="1" applyFont="1" applyFill="1" applyBorder="1" applyAlignment="1">
      <alignment horizontal="center" vertical="center" wrapText="1"/>
    </xf>
    <xf numFmtId="49" fontId="16" fillId="6" borderId="3" xfId="0" applyNumberFormat="1" applyFont="1" applyFill="1" applyBorder="1" applyAlignment="1">
      <alignment horizontal="center" vertical="center" wrapText="1"/>
    </xf>
    <xf numFmtId="0" fontId="32" fillId="6" borderId="4" xfId="0" applyFont="1" applyFill="1" applyBorder="1" applyAlignment="1">
      <alignment horizontal="center" vertical="center" wrapText="1"/>
    </xf>
    <xf numFmtId="0" fontId="0" fillId="6" borderId="2" xfId="0" applyFill="1" applyBorder="1"/>
    <xf numFmtId="0" fontId="0" fillId="6" borderId="3" xfId="0" applyFill="1" applyBorder="1"/>
    <xf numFmtId="166" fontId="2" fillId="6" borderId="4" xfId="0" applyNumberFormat="1" applyFont="1" applyFill="1" applyBorder="1" applyAlignment="1">
      <alignment horizontal="center" vertical="center" wrapText="1"/>
    </xf>
    <xf numFmtId="166" fontId="2" fillId="6" borderId="2" xfId="0" applyNumberFormat="1" applyFont="1" applyFill="1" applyBorder="1" applyAlignment="1">
      <alignment horizontal="center" vertical="center" wrapText="1"/>
    </xf>
    <xf numFmtId="166" fontId="2" fillId="6" borderId="3" xfId="0" applyNumberFormat="1"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14" fontId="2" fillId="6" borderId="4" xfId="0" applyNumberFormat="1" applyFont="1" applyFill="1" applyBorder="1" applyAlignment="1">
      <alignment horizontal="center" vertical="center" wrapText="1"/>
    </xf>
    <xf numFmtId="14" fontId="2" fillId="6" borderId="3" xfId="0" applyNumberFormat="1" applyFont="1" applyFill="1" applyBorder="1" applyAlignment="1">
      <alignment horizontal="center" vertical="center" wrapText="1"/>
    </xf>
    <xf numFmtId="4" fontId="16" fillId="6" borderId="4" xfId="0" applyNumberFormat="1" applyFont="1" applyFill="1" applyBorder="1" applyAlignment="1">
      <alignment horizontal="center" vertical="center"/>
    </xf>
    <xf numFmtId="4" fontId="16" fillId="6" borderId="3" xfId="0" applyNumberFormat="1" applyFont="1" applyFill="1" applyBorder="1" applyAlignment="1">
      <alignment horizontal="center" vertical="center"/>
    </xf>
    <xf numFmtId="4" fontId="29" fillId="0" borderId="4" xfId="0" applyNumberFormat="1" applyFont="1" applyBorder="1" applyAlignment="1">
      <alignment horizontal="center" vertical="center" wrapText="1"/>
    </xf>
    <xf numFmtId="0" fontId="29" fillId="0" borderId="2" xfId="0" applyFont="1" applyBorder="1" applyAlignment="1">
      <alignment horizontal="center" vertical="center" wrapText="1"/>
    </xf>
    <xf numFmtId="168" fontId="2" fillId="0" borderId="2" xfId="0" applyNumberFormat="1" applyFont="1" applyBorder="1" applyAlignment="1">
      <alignment horizontal="center" vertical="center" wrapText="1"/>
    </xf>
    <xf numFmtId="168" fontId="16" fillId="0" borderId="4" xfId="0" applyNumberFormat="1" applyFont="1" applyBorder="1" applyAlignment="1">
      <alignment horizontal="center" vertical="center" wrapText="1"/>
    </xf>
    <xf numFmtId="168" fontId="16" fillId="0" borderId="2" xfId="0" applyNumberFormat="1" applyFont="1" applyBorder="1" applyAlignment="1">
      <alignment horizontal="center" vertical="center" wrapText="1"/>
    </xf>
    <xf numFmtId="168" fontId="16" fillId="0" borderId="3" xfId="0" applyNumberFormat="1" applyFont="1" applyBorder="1" applyAlignment="1">
      <alignment horizontal="center" vertical="center" wrapText="1"/>
    </xf>
    <xf numFmtId="168" fontId="16" fillId="12" borderId="4" xfId="0" applyNumberFormat="1" applyFont="1" applyFill="1" applyBorder="1" applyAlignment="1">
      <alignment horizontal="center" vertical="center" wrapText="1"/>
    </xf>
    <xf numFmtId="168" fontId="16" fillId="12" borderId="2" xfId="0" applyNumberFormat="1" applyFont="1" applyFill="1" applyBorder="1" applyAlignment="1">
      <alignment horizontal="center" vertical="center" wrapText="1"/>
    </xf>
    <xf numFmtId="168" fontId="16" fillId="12" borderId="3" xfId="0" applyNumberFormat="1" applyFont="1" applyFill="1" applyBorder="1" applyAlignment="1">
      <alignment horizontal="center" vertical="center" wrapText="1"/>
    </xf>
    <xf numFmtId="168" fontId="16" fillId="11" borderId="2" xfId="0" applyNumberFormat="1" applyFont="1" applyFill="1" applyBorder="1" applyAlignment="1">
      <alignment horizontal="center" vertical="center" wrapText="1"/>
    </xf>
    <xf numFmtId="167" fontId="2" fillId="0" borderId="4" xfId="0" applyNumberFormat="1" applyFont="1" applyBorder="1" applyAlignment="1">
      <alignment horizontal="center" vertical="center" wrapText="1"/>
    </xf>
    <xf numFmtId="167" fontId="2" fillId="0" borderId="2" xfId="0" applyNumberFormat="1" applyFont="1" applyBorder="1" applyAlignment="1">
      <alignment horizontal="center" vertical="center" wrapText="1"/>
    </xf>
    <xf numFmtId="0" fontId="3" fillId="5" borderId="5"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6" xfId="0" applyFont="1" applyFill="1" applyBorder="1" applyAlignment="1">
      <alignment horizontal="center" vertical="center" wrapText="1"/>
    </xf>
    <xf numFmtId="49" fontId="9" fillId="4" borderId="5" xfId="0" applyNumberFormat="1" applyFont="1" applyFill="1" applyBorder="1" applyAlignment="1">
      <alignment horizontal="center" vertical="center" wrapText="1"/>
    </xf>
    <xf numFmtId="49" fontId="9" fillId="4" borderId="8" xfId="0" applyNumberFormat="1" applyFont="1" applyFill="1" applyBorder="1" applyAlignment="1">
      <alignment horizontal="center" vertical="center" wrapText="1"/>
    </xf>
    <xf numFmtId="49" fontId="9" fillId="4" borderId="6"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49" fontId="9" fillId="4" borderId="1" xfId="0" applyNumberFormat="1" applyFont="1" applyFill="1" applyBorder="1" applyAlignment="1">
      <alignment horizontal="center" vertical="center" wrapText="1"/>
    </xf>
    <xf numFmtId="49" fontId="17" fillId="0" borderId="4" xfId="0" applyNumberFormat="1" applyFont="1" applyBorder="1" applyAlignment="1">
      <alignment horizontal="center" vertical="center" wrapText="1"/>
    </xf>
    <xf numFmtId="49" fontId="17" fillId="0" borderId="3" xfId="0" applyNumberFormat="1" applyFont="1" applyBorder="1" applyAlignment="1">
      <alignment horizontal="center" vertical="center" wrapText="1"/>
    </xf>
    <xf numFmtId="4" fontId="16" fillId="0" borderId="1" xfId="2" applyNumberFormat="1" applyFont="1" applyFill="1" applyBorder="1" applyAlignment="1">
      <alignment horizontal="center" vertical="center"/>
    </xf>
    <xf numFmtId="168" fontId="40" fillId="0" borderId="4" xfId="0" applyNumberFormat="1" applyFont="1" applyBorder="1" applyAlignment="1">
      <alignment horizontal="center" vertical="center" wrapText="1"/>
    </xf>
    <xf numFmtId="14" fontId="16" fillId="0" borderId="4" xfId="0" applyNumberFormat="1" applyFont="1" applyBorder="1" applyAlignment="1">
      <alignment horizontal="center" vertical="center"/>
    </xf>
    <xf numFmtId="14" fontId="16" fillId="0" borderId="2" xfId="0" applyNumberFormat="1" applyFont="1" applyBorder="1" applyAlignment="1">
      <alignment horizontal="center" vertical="center"/>
    </xf>
    <xf numFmtId="14" fontId="16" fillId="0" borderId="3" xfId="0" applyNumberFormat="1" applyFont="1" applyBorder="1" applyAlignment="1">
      <alignment horizontal="center" vertical="center"/>
    </xf>
    <xf numFmtId="39" fontId="16" fillId="0" borderId="1" xfId="0" applyNumberFormat="1" applyFont="1" applyBorder="1" applyAlignment="1">
      <alignment horizontal="center" vertical="center"/>
    </xf>
    <xf numFmtId="0" fontId="38" fillId="0" borderId="4"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3" xfId="0" applyFont="1" applyBorder="1" applyAlignment="1">
      <alignment horizontal="center" vertical="center" wrapText="1"/>
    </xf>
    <xf numFmtId="14" fontId="2" fillId="8" borderId="4" xfId="0" applyNumberFormat="1" applyFont="1" applyFill="1" applyBorder="1" applyAlignment="1">
      <alignment horizontal="center" vertical="center" wrapText="1"/>
    </xf>
    <xf numFmtId="14" fontId="2" fillId="8" borderId="2" xfId="0" applyNumberFormat="1" applyFont="1" applyFill="1" applyBorder="1" applyAlignment="1">
      <alignment horizontal="center" vertical="center" wrapText="1"/>
    </xf>
    <xf numFmtId="14" fontId="2" fillId="8" borderId="3" xfId="0" applyNumberFormat="1"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19" fillId="0" borderId="4"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4" fontId="16" fillId="6" borderId="2" xfId="0" applyNumberFormat="1" applyFont="1" applyFill="1" applyBorder="1" applyAlignment="1">
      <alignment horizontal="center" vertical="center"/>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33" fillId="0" borderId="2" xfId="0" applyFont="1" applyBorder="1" applyAlignment="1">
      <alignment horizontal="center" vertical="center"/>
    </xf>
    <xf numFmtId="0" fontId="33" fillId="0" borderId="3" xfId="0" applyFont="1" applyBorder="1" applyAlignment="1">
      <alignment horizontal="center" vertical="center"/>
    </xf>
    <xf numFmtId="14" fontId="16" fillId="11" borderId="4" xfId="0" applyNumberFormat="1" applyFont="1" applyFill="1" applyBorder="1" applyAlignment="1">
      <alignment horizontal="center" vertical="center"/>
    </xf>
    <xf numFmtId="14" fontId="16" fillId="11" borderId="2" xfId="0" applyNumberFormat="1" applyFont="1" applyFill="1" applyBorder="1" applyAlignment="1">
      <alignment horizontal="center" vertical="center"/>
    </xf>
    <xf numFmtId="14" fontId="16" fillId="11" borderId="3" xfId="0" applyNumberFormat="1" applyFont="1" applyFill="1" applyBorder="1" applyAlignment="1">
      <alignment horizontal="center" vertical="center"/>
    </xf>
    <xf numFmtId="165" fontId="16" fillId="0" borderId="1" xfId="0" applyNumberFormat="1" applyFont="1" applyBorder="1" applyAlignment="1">
      <alignment horizontal="center" vertical="center" wrapText="1"/>
    </xf>
    <xf numFmtId="165" fontId="16" fillId="0" borderId="4" xfId="0" applyNumberFormat="1" applyFont="1" applyBorder="1" applyAlignment="1">
      <alignment horizontal="center" vertical="center" wrapText="1"/>
    </xf>
    <xf numFmtId="165" fontId="16" fillId="0" borderId="2" xfId="0" applyNumberFormat="1" applyFont="1" applyBorder="1" applyAlignment="1">
      <alignment horizontal="center" vertical="center" wrapText="1"/>
    </xf>
    <xf numFmtId="165" fontId="16" fillId="0" borderId="3" xfId="0" applyNumberFormat="1" applyFont="1" applyBorder="1" applyAlignment="1">
      <alignment horizontal="center" vertical="center" wrapText="1"/>
    </xf>
    <xf numFmtId="168" fontId="16" fillId="0" borderId="1" xfId="0" applyNumberFormat="1" applyFont="1" applyBorder="1" applyAlignment="1">
      <alignment horizontal="center" vertical="center" wrapText="1"/>
    </xf>
    <xf numFmtId="168" fontId="2" fillId="0" borderId="1" xfId="0" applyNumberFormat="1" applyFont="1" applyBorder="1" applyAlignment="1">
      <alignment horizontal="center" vertical="center" wrapText="1"/>
    </xf>
    <xf numFmtId="0" fontId="9" fillId="4" borderId="5"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6" xfId="0" applyFont="1" applyFill="1" applyBorder="1" applyAlignment="1">
      <alignment horizontal="center" vertical="center" wrapText="1"/>
    </xf>
    <xf numFmtId="4" fontId="18" fillId="0" borderId="4" xfId="0" applyNumberFormat="1" applyFont="1" applyBorder="1" applyAlignment="1">
      <alignment horizontal="center" vertical="center" wrapText="1"/>
    </xf>
    <xf numFmtId="4" fontId="18" fillId="0" borderId="2" xfId="0" applyNumberFormat="1" applyFont="1" applyBorder="1" applyAlignment="1">
      <alignment horizontal="center" vertical="center" wrapText="1"/>
    </xf>
    <xf numFmtId="4" fontId="18" fillId="0" borderId="3" xfId="0" applyNumberFormat="1" applyFont="1" applyBorder="1" applyAlignment="1">
      <alignment horizontal="center" vertical="center" wrapText="1"/>
    </xf>
    <xf numFmtId="49" fontId="16" fillId="0" borderId="1" xfId="0" applyNumberFormat="1" applyFont="1" applyBorder="1" applyAlignment="1">
      <alignment horizontal="center" vertical="center" wrapText="1"/>
    </xf>
    <xf numFmtId="0" fontId="32" fillId="0" borderId="1" xfId="0" applyFont="1" applyBorder="1" applyAlignment="1">
      <alignment horizontal="center" vertical="center" wrapText="1"/>
    </xf>
    <xf numFmtId="0" fontId="32" fillId="0" borderId="1" xfId="0" applyFont="1" applyBorder="1" applyAlignment="1">
      <alignment horizontal="center" vertical="center"/>
    </xf>
    <xf numFmtId="49" fontId="4" fillId="0" borderId="1" xfId="0" applyNumberFormat="1" applyFont="1" applyBorder="1" applyAlignment="1">
      <alignment horizontal="center" vertical="center" wrapText="1"/>
    </xf>
    <xf numFmtId="164" fontId="2" fillId="0" borderId="4" xfId="2" applyFont="1" applyFill="1" applyBorder="1" applyAlignment="1">
      <alignment horizontal="center" vertical="center" wrapText="1"/>
    </xf>
    <xf numFmtId="164" fontId="2" fillId="0" borderId="3" xfId="2" applyFont="1" applyFill="1" applyBorder="1" applyAlignment="1">
      <alignment horizontal="center" vertical="center" wrapText="1"/>
    </xf>
    <xf numFmtId="0" fontId="32" fillId="0" borderId="2" xfId="0" applyFont="1" applyBorder="1" applyAlignment="1">
      <alignment horizontal="center" vertical="center"/>
    </xf>
    <xf numFmtId="0" fontId="32" fillId="0" borderId="3" xfId="0" applyFont="1" applyBorder="1" applyAlignment="1">
      <alignment horizontal="center" vertical="center"/>
    </xf>
    <xf numFmtId="165" fontId="16" fillId="0" borderId="4" xfId="0" applyNumberFormat="1" applyFont="1" applyFill="1" applyBorder="1" applyAlignment="1">
      <alignment horizontal="center" vertical="center" wrapText="1"/>
    </xf>
    <xf numFmtId="165" fontId="16" fillId="0" borderId="2" xfId="0" applyNumberFormat="1" applyFont="1" applyFill="1" applyBorder="1" applyAlignment="1">
      <alignment horizontal="center" vertical="center" wrapText="1"/>
    </xf>
    <xf numFmtId="165" fontId="16" fillId="0" borderId="3" xfId="0" applyNumberFormat="1" applyFont="1" applyFill="1" applyBorder="1" applyAlignment="1">
      <alignment horizontal="center" vertical="center" wrapText="1"/>
    </xf>
  </cellXfs>
  <cellStyles count="5">
    <cellStyle name="Normal" xfId="0" builtinId="0"/>
    <cellStyle name="Normal 2" xfId="1"/>
    <cellStyle name="Separador de milhares" xfId="2" builtinId="3"/>
    <cellStyle name="Separador de milhares 2" xfId="3"/>
    <cellStyle name="Separador de milhares 3" xfId="4"/>
  </cellStyles>
  <dxfs count="0"/>
  <tableStyles count="0" defaultTableStyle="TableStyleMedium9" defaultPivotStyle="PivotStyleLight16"/>
  <colors>
    <mruColors>
      <color rgb="FF00FF00"/>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G27"/>
  <sheetViews>
    <sheetView topLeftCell="A10" workbookViewId="0">
      <selection activeCell="I20" sqref="I20"/>
    </sheetView>
  </sheetViews>
  <sheetFormatPr defaultRowHeight="12.75"/>
  <cols>
    <col min="1" max="1" width="3.7109375" customWidth="1"/>
    <col min="2" max="2" width="5" customWidth="1"/>
    <col min="3" max="3" width="24" customWidth="1"/>
    <col min="4" max="4" width="35.28515625" customWidth="1"/>
    <col min="5" max="5" width="10.42578125" customWidth="1"/>
    <col min="6" max="6" width="13.5703125" customWidth="1"/>
    <col min="7" max="7" width="4.85546875" customWidth="1"/>
    <col min="8" max="8" width="2.7109375" customWidth="1"/>
    <col min="9" max="9" width="12.42578125" customWidth="1"/>
    <col min="10" max="10" width="14.28515625" customWidth="1"/>
    <col min="11" max="11" width="10.7109375" customWidth="1"/>
    <col min="12" max="12" width="21.140625" customWidth="1"/>
    <col min="13" max="13" width="10.140625" bestFit="1" customWidth="1"/>
    <col min="14" max="14" width="15.5703125" customWidth="1"/>
    <col min="15" max="15" width="14.140625" bestFit="1" customWidth="1"/>
    <col min="16" max="16" width="10.140625" bestFit="1" customWidth="1"/>
    <col min="17" max="17" width="13" customWidth="1"/>
    <col min="18" max="18" width="11.28515625" customWidth="1"/>
    <col min="20" max="20" width="14.85546875" customWidth="1"/>
    <col min="22" max="22" width="10.140625" bestFit="1" customWidth="1"/>
    <col min="23" max="23" width="11.5703125" customWidth="1"/>
    <col min="24" max="24" width="13.5703125" customWidth="1"/>
    <col min="25" max="25" width="10.140625" bestFit="1" customWidth="1"/>
    <col min="26" max="26" width="19.28515625" customWidth="1"/>
    <col min="27" max="30" width="14.140625" customWidth="1"/>
    <col min="31" max="31" width="16.7109375" customWidth="1"/>
    <col min="32" max="32" width="12" customWidth="1"/>
  </cols>
  <sheetData>
    <row r="1" spans="1:33" s="9" customFormat="1" ht="24" customHeight="1">
      <c r="A1" s="348" t="s">
        <v>0</v>
      </c>
      <c r="B1" s="348"/>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row>
    <row r="2" spans="1:33" s="9" customFormat="1" ht="30" customHeight="1">
      <c r="A2" s="349" t="s">
        <v>1</v>
      </c>
      <c r="B2" s="349"/>
      <c r="C2" s="349"/>
      <c r="D2" s="349"/>
      <c r="E2" s="349"/>
      <c r="F2" s="349"/>
      <c r="G2" s="350" t="s">
        <v>2</v>
      </c>
      <c r="H2" s="350"/>
      <c r="I2" s="350"/>
      <c r="J2" s="350"/>
      <c r="K2" s="350"/>
      <c r="L2" s="350" t="s">
        <v>3</v>
      </c>
      <c r="M2" s="350"/>
      <c r="N2" s="74"/>
      <c r="O2" s="349" t="s">
        <v>4</v>
      </c>
      <c r="P2" s="349"/>
      <c r="Q2" s="349"/>
      <c r="R2" s="349"/>
      <c r="S2" s="349"/>
      <c r="T2" s="349"/>
      <c r="U2" s="349"/>
      <c r="V2" s="349"/>
      <c r="W2" s="349" t="s">
        <v>5</v>
      </c>
      <c r="X2" s="349"/>
      <c r="Y2" s="349"/>
      <c r="Z2" s="349"/>
      <c r="AA2" s="349"/>
      <c r="AB2" s="14"/>
      <c r="AC2" s="14"/>
      <c r="AD2" s="14"/>
      <c r="AE2" s="14" t="s">
        <v>6</v>
      </c>
      <c r="AF2" s="351" t="s">
        <v>7</v>
      </c>
      <c r="AG2" s="352"/>
    </row>
    <row r="3" spans="1:33" s="34" customFormat="1" ht="36" customHeight="1">
      <c r="A3" s="56" t="s">
        <v>8</v>
      </c>
      <c r="B3" s="56" t="s">
        <v>9</v>
      </c>
      <c r="C3" s="53" t="s">
        <v>10</v>
      </c>
      <c r="D3" s="53" t="s">
        <v>11</v>
      </c>
      <c r="E3" s="39" t="s">
        <v>12</v>
      </c>
      <c r="F3" s="57" t="s">
        <v>13</v>
      </c>
      <c r="G3" s="58" t="s">
        <v>14</v>
      </c>
      <c r="H3" s="58" t="s">
        <v>15</v>
      </c>
      <c r="I3" s="69" t="s">
        <v>16</v>
      </c>
      <c r="J3" s="57" t="s">
        <v>13</v>
      </c>
      <c r="K3" s="39" t="s">
        <v>17</v>
      </c>
      <c r="L3" s="39" t="s">
        <v>18</v>
      </c>
      <c r="M3" s="39" t="s">
        <v>19</v>
      </c>
      <c r="N3" s="39" t="s">
        <v>20</v>
      </c>
      <c r="O3" s="59" t="s">
        <v>21</v>
      </c>
      <c r="P3" s="39" t="s">
        <v>19</v>
      </c>
      <c r="Q3" s="59" t="s">
        <v>22</v>
      </c>
      <c r="R3" s="59" t="s">
        <v>23</v>
      </c>
      <c r="S3" s="39" t="s">
        <v>24</v>
      </c>
      <c r="T3" s="39" t="s">
        <v>1322</v>
      </c>
      <c r="U3" s="59" t="s">
        <v>25</v>
      </c>
      <c r="V3" s="39" t="s">
        <v>26</v>
      </c>
      <c r="W3" s="39" t="s">
        <v>27</v>
      </c>
      <c r="X3" s="69" t="s">
        <v>28</v>
      </c>
      <c r="Y3" s="70" t="s">
        <v>29</v>
      </c>
      <c r="Z3" s="70" t="s">
        <v>30</v>
      </c>
      <c r="AA3" s="71" t="s">
        <v>31</v>
      </c>
      <c r="AB3" s="71" t="s">
        <v>32</v>
      </c>
      <c r="AC3" s="71" t="s">
        <v>33</v>
      </c>
      <c r="AD3" s="71"/>
      <c r="AE3" s="56"/>
      <c r="AF3" s="56" t="s">
        <v>34</v>
      </c>
      <c r="AG3" s="56" t="s">
        <v>35</v>
      </c>
    </row>
    <row r="4" spans="1:33" s="61" customFormat="1" ht="22.5" customHeight="1">
      <c r="A4" s="310">
        <v>1</v>
      </c>
      <c r="B4" s="358" t="s">
        <v>36</v>
      </c>
      <c r="C4" s="60" t="s">
        <v>37</v>
      </c>
      <c r="D4" s="322" t="s">
        <v>1198</v>
      </c>
      <c r="E4" s="325">
        <v>45071</v>
      </c>
      <c r="F4" s="328">
        <v>385796.8</v>
      </c>
      <c r="G4" s="33"/>
      <c r="H4" s="337" t="s">
        <v>38</v>
      </c>
      <c r="I4" s="322" t="s">
        <v>1128</v>
      </c>
      <c r="J4" s="356">
        <v>193879.73</v>
      </c>
      <c r="K4" s="325">
        <v>45265</v>
      </c>
      <c r="L4" s="363" t="s">
        <v>1253</v>
      </c>
      <c r="M4" s="325">
        <v>45147</v>
      </c>
      <c r="N4" s="331" t="s">
        <v>39</v>
      </c>
      <c r="O4" s="322" t="s">
        <v>1405</v>
      </c>
      <c r="P4" s="325">
        <v>45341</v>
      </c>
      <c r="Q4" s="366" t="s">
        <v>1373</v>
      </c>
      <c r="R4" s="310"/>
      <c r="S4" s="331"/>
      <c r="T4" s="331" t="s">
        <v>1327</v>
      </c>
      <c r="U4" s="353" t="s">
        <v>102</v>
      </c>
      <c r="V4" s="331">
        <v>45349</v>
      </c>
      <c r="W4" s="331">
        <f>E4+240</f>
        <v>45311</v>
      </c>
      <c r="X4" s="221" t="s">
        <v>1310</v>
      </c>
      <c r="Y4" s="128">
        <v>45310</v>
      </c>
      <c r="Z4" s="128">
        <f>W4+68</f>
        <v>45379</v>
      </c>
      <c r="AA4" s="310" t="s">
        <v>40</v>
      </c>
      <c r="AB4" s="331">
        <f>Z4+30</f>
        <v>45409</v>
      </c>
      <c r="AC4" s="334"/>
      <c r="AD4" s="334"/>
      <c r="AE4" s="343" t="s">
        <v>41</v>
      </c>
      <c r="AF4" s="313"/>
      <c r="AG4" s="316" t="s">
        <v>42</v>
      </c>
    </row>
    <row r="5" spans="1:33" s="61" customFormat="1" ht="21" customHeight="1">
      <c r="A5" s="311"/>
      <c r="B5" s="359"/>
      <c r="C5" s="361" t="s">
        <v>43</v>
      </c>
      <c r="D5" s="323"/>
      <c r="E5" s="326"/>
      <c r="F5" s="329"/>
      <c r="G5" s="25"/>
      <c r="H5" s="338"/>
      <c r="I5" s="324"/>
      <c r="J5" s="357"/>
      <c r="K5" s="327"/>
      <c r="L5" s="364"/>
      <c r="M5" s="326"/>
      <c r="N5" s="332"/>
      <c r="O5" s="323"/>
      <c r="P5" s="326"/>
      <c r="Q5" s="367"/>
      <c r="R5" s="311"/>
      <c r="S5" s="332"/>
      <c r="T5" s="332"/>
      <c r="U5" s="354"/>
      <c r="V5" s="332"/>
      <c r="W5" s="332"/>
      <c r="X5" s="275" t="s">
        <v>1420</v>
      </c>
      <c r="Y5" s="276" t="s">
        <v>1049</v>
      </c>
      <c r="Z5" s="276">
        <f>Z4+120</f>
        <v>45499</v>
      </c>
      <c r="AA5" s="311"/>
      <c r="AB5" s="332"/>
      <c r="AC5" s="340"/>
      <c r="AD5" s="340"/>
      <c r="AE5" s="340"/>
      <c r="AF5" s="314"/>
      <c r="AG5" s="317"/>
    </row>
    <row r="6" spans="1:33" s="61" customFormat="1" ht="21.75" customHeight="1">
      <c r="A6" s="311"/>
      <c r="B6" s="359"/>
      <c r="C6" s="362"/>
      <c r="D6" s="323"/>
      <c r="E6" s="326"/>
      <c r="F6" s="329"/>
      <c r="G6" s="25"/>
      <c r="H6" s="338"/>
      <c r="I6" s="322"/>
      <c r="J6" s="356"/>
      <c r="K6" s="325"/>
      <c r="L6" s="364"/>
      <c r="M6" s="326"/>
      <c r="N6" s="332"/>
      <c r="O6" s="324"/>
      <c r="P6" s="327"/>
      <c r="Q6" s="368"/>
      <c r="R6" s="312"/>
      <c r="S6" s="333"/>
      <c r="T6" s="332"/>
      <c r="U6" s="355"/>
      <c r="V6" s="333"/>
      <c r="W6" s="332"/>
      <c r="X6" s="28"/>
      <c r="Y6" s="40"/>
      <c r="Z6" s="40"/>
      <c r="AA6" s="311"/>
      <c r="AB6" s="332"/>
      <c r="AC6" s="340"/>
      <c r="AD6" s="340"/>
      <c r="AE6" s="340"/>
      <c r="AF6" s="314"/>
      <c r="AG6" s="317"/>
    </row>
    <row r="7" spans="1:33" s="61" customFormat="1" ht="62.25" customHeight="1">
      <c r="A7" s="312"/>
      <c r="B7" s="360"/>
      <c r="C7" s="87" t="s">
        <v>44</v>
      </c>
      <c r="D7" s="324"/>
      <c r="E7" s="327"/>
      <c r="F7" s="330"/>
      <c r="G7" s="33"/>
      <c r="H7" s="339"/>
      <c r="I7" s="324"/>
      <c r="J7" s="357"/>
      <c r="K7" s="327"/>
      <c r="L7" s="365"/>
      <c r="M7" s="327"/>
      <c r="N7" s="333"/>
      <c r="O7" s="27"/>
      <c r="P7" s="37"/>
      <c r="Q7" s="28"/>
      <c r="R7" s="28"/>
      <c r="S7" s="40"/>
      <c r="T7" s="333"/>
      <c r="U7" s="62"/>
      <c r="V7" s="40"/>
      <c r="W7" s="333"/>
      <c r="X7" s="28"/>
      <c r="Y7" s="40"/>
      <c r="Z7" s="40"/>
      <c r="AA7" s="312"/>
      <c r="AB7" s="333"/>
      <c r="AC7" s="341"/>
      <c r="AD7" s="341"/>
      <c r="AE7" s="341"/>
      <c r="AF7" s="315"/>
      <c r="AG7" s="318"/>
    </row>
    <row r="8" spans="1:33" s="61" customFormat="1" ht="48.75" customHeight="1">
      <c r="A8" s="310">
        <v>2</v>
      </c>
      <c r="B8" s="358" t="s">
        <v>45</v>
      </c>
      <c r="C8" s="87" t="s">
        <v>46</v>
      </c>
      <c r="D8" s="322" t="s">
        <v>1199</v>
      </c>
      <c r="E8" s="325">
        <v>45198</v>
      </c>
      <c r="F8" s="328">
        <v>1696826.66</v>
      </c>
      <c r="G8" s="33"/>
      <c r="H8" s="337" t="s">
        <v>47</v>
      </c>
      <c r="I8" s="293" t="s">
        <v>1388</v>
      </c>
      <c r="J8" s="252"/>
      <c r="K8" s="37"/>
      <c r="L8" s="363" t="s">
        <v>1387</v>
      </c>
      <c r="M8" s="325">
        <v>45329</v>
      </c>
      <c r="N8" s="331" t="s">
        <v>1367</v>
      </c>
      <c r="O8" s="27"/>
      <c r="P8" s="37"/>
      <c r="Q8" s="28"/>
      <c r="R8" s="28"/>
      <c r="S8" s="40"/>
      <c r="T8" s="40" t="s">
        <v>1323</v>
      </c>
      <c r="U8" s="62"/>
      <c r="V8" s="40"/>
      <c r="W8" s="331">
        <f>E8+365</f>
        <v>45563</v>
      </c>
      <c r="X8" s="221" t="s">
        <v>49</v>
      </c>
      <c r="Y8" s="128">
        <v>45223</v>
      </c>
      <c r="Z8" s="128" t="s">
        <v>50</v>
      </c>
      <c r="AA8" s="310" t="s">
        <v>40</v>
      </c>
      <c r="AB8" s="331">
        <f>W8+30</f>
        <v>45593</v>
      </c>
      <c r="AC8" s="334"/>
      <c r="AD8" s="334"/>
      <c r="AE8" s="343" t="s">
        <v>51</v>
      </c>
      <c r="AF8" s="313"/>
      <c r="AG8" s="316" t="s">
        <v>1366</v>
      </c>
    </row>
    <row r="9" spans="1:33" s="61" customFormat="1" ht="52.5" customHeight="1">
      <c r="A9" s="311"/>
      <c r="B9" s="359"/>
      <c r="C9" s="28" t="s">
        <v>52</v>
      </c>
      <c r="D9" s="323"/>
      <c r="E9" s="326"/>
      <c r="F9" s="329"/>
      <c r="G9" s="33"/>
      <c r="H9" s="338"/>
      <c r="I9" s="76"/>
      <c r="J9" s="252"/>
      <c r="K9" s="37"/>
      <c r="L9" s="364"/>
      <c r="M9" s="326"/>
      <c r="N9" s="332"/>
      <c r="O9" s="27"/>
      <c r="P9" s="37"/>
      <c r="Q9" s="28"/>
      <c r="R9" s="28"/>
      <c r="S9" s="40"/>
      <c r="T9" s="40"/>
      <c r="U9" s="62"/>
      <c r="V9" s="40"/>
      <c r="W9" s="332"/>
      <c r="X9" s="28"/>
      <c r="Y9" s="40"/>
      <c r="Z9" s="40"/>
      <c r="AA9" s="311"/>
      <c r="AB9" s="332"/>
      <c r="AC9" s="335"/>
      <c r="AD9" s="335"/>
      <c r="AE9" s="344"/>
      <c r="AF9" s="314"/>
      <c r="AG9" s="317"/>
    </row>
    <row r="10" spans="1:33" s="61" customFormat="1" ht="21.75" customHeight="1">
      <c r="A10" s="312"/>
      <c r="B10" s="360"/>
      <c r="C10" s="87" t="s">
        <v>53</v>
      </c>
      <c r="D10" s="324"/>
      <c r="E10" s="327"/>
      <c r="F10" s="330"/>
      <c r="G10" s="33"/>
      <c r="H10" s="339"/>
      <c r="I10" s="76"/>
      <c r="J10" s="252"/>
      <c r="K10" s="37"/>
      <c r="L10" s="365"/>
      <c r="M10" s="327"/>
      <c r="N10" s="333"/>
      <c r="O10" s="27"/>
      <c r="P10" s="37"/>
      <c r="Q10" s="28"/>
      <c r="R10" s="28"/>
      <c r="S10" s="40"/>
      <c r="T10" s="40"/>
      <c r="U10" s="62"/>
      <c r="V10" s="40"/>
      <c r="W10" s="333"/>
      <c r="X10" s="28"/>
      <c r="Y10" s="40"/>
      <c r="Z10" s="40"/>
      <c r="AA10" s="312"/>
      <c r="AB10" s="333"/>
      <c r="AC10" s="336"/>
      <c r="AD10" s="336"/>
      <c r="AE10" s="345"/>
      <c r="AF10" s="315"/>
      <c r="AG10" s="318"/>
    </row>
    <row r="11" spans="1:33" s="61" customFormat="1" ht="24" customHeight="1">
      <c r="A11" s="310">
        <v>3</v>
      </c>
      <c r="B11" s="358" t="s">
        <v>54</v>
      </c>
      <c r="C11" s="87" t="s">
        <v>55</v>
      </c>
      <c r="D11" s="322" t="s">
        <v>1197</v>
      </c>
      <c r="E11" s="325">
        <v>45198</v>
      </c>
      <c r="F11" s="328">
        <v>814845.92</v>
      </c>
      <c r="G11" s="33"/>
      <c r="H11" s="337" t="s">
        <v>47</v>
      </c>
      <c r="I11" s="294" t="s">
        <v>1388</v>
      </c>
      <c r="J11" s="72"/>
      <c r="K11" s="32"/>
      <c r="L11" s="363" t="s">
        <v>1390</v>
      </c>
      <c r="M11" s="325">
        <v>45267</v>
      </c>
      <c r="N11" s="331" t="s">
        <v>1252</v>
      </c>
      <c r="O11" s="27"/>
      <c r="P11" s="37"/>
      <c r="Q11" s="28"/>
      <c r="R11" s="28"/>
      <c r="S11" s="40"/>
      <c r="T11" s="331" t="s">
        <v>1325</v>
      </c>
      <c r="U11" s="62"/>
      <c r="V11" s="40"/>
      <c r="W11" s="331">
        <f>E11+240</f>
        <v>45438</v>
      </c>
      <c r="X11" s="221" t="s">
        <v>61</v>
      </c>
      <c r="Y11" s="128">
        <v>45246</v>
      </c>
      <c r="Z11" s="128" t="s">
        <v>62</v>
      </c>
      <c r="AA11" s="310" t="s">
        <v>40</v>
      </c>
      <c r="AB11" s="331">
        <f>W11+30</f>
        <v>45468</v>
      </c>
      <c r="AC11" s="319"/>
      <c r="AD11" s="319"/>
      <c r="AE11" s="343" t="s">
        <v>56</v>
      </c>
      <c r="AF11" s="313"/>
      <c r="AG11" s="316" t="s">
        <v>42</v>
      </c>
    </row>
    <row r="12" spans="1:33" s="61" customFormat="1" ht="47.25" customHeight="1">
      <c r="A12" s="311"/>
      <c r="B12" s="359"/>
      <c r="C12" s="289" t="s">
        <v>57</v>
      </c>
      <c r="D12" s="323"/>
      <c r="E12" s="326"/>
      <c r="F12" s="329"/>
      <c r="G12" s="33"/>
      <c r="H12" s="338"/>
      <c r="I12" s="27"/>
      <c r="J12" s="72"/>
      <c r="K12" s="32"/>
      <c r="L12" s="364"/>
      <c r="M12" s="326"/>
      <c r="N12" s="332"/>
      <c r="O12" s="27"/>
      <c r="P12" s="37"/>
      <c r="Q12" s="28"/>
      <c r="R12" s="28"/>
      <c r="S12" s="40"/>
      <c r="T12" s="332"/>
      <c r="U12" s="145"/>
      <c r="V12" s="158"/>
      <c r="W12" s="332"/>
      <c r="X12" s="28"/>
      <c r="Y12" s="40"/>
      <c r="Z12" s="40"/>
      <c r="AA12" s="311"/>
      <c r="AB12" s="332"/>
      <c r="AC12" s="320"/>
      <c r="AD12" s="320"/>
      <c r="AE12" s="344"/>
      <c r="AF12" s="314"/>
      <c r="AG12" s="317"/>
    </row>
    <row r="13" spans="1:33" s="61" customFormat="1" ht="23.25" customHeight="1">
      <c r="A13" s="312"/>
      <c r="B13" s="360"/>
      <c r="C13" s="87" t="s">
        <v>58</v>
      </c>
      <c r="D13" s="324"/>
      <c r="E13" s="327"/>
      <c r="F13" s="330"/>
      <c r="G13" s="33"/>
      <c r="H13" s="339"/>
      <c r="I13" s="27"/>
      <c r="J13" s="55"/>
      <c r="K13" s="32"/>
      <c r="L13" s="365"/>
      <c r="M13" s="327"/>
      <c r="N13" s="333"/>
      <c r="O13" s="27"/>
      <c r="P13" s="37"/>
      <c r="Q13" s="28"/>
      <c r="R13" s="28"/>
      <c r="S13" s="40"/>
      <c r="T13" s="333"/>
      <c r="U13" s="62"/>
      <c r="V13" s="32"/>
      <c r="W13" s="333"/>
      <c r="X13" s="28"/>
      <c r="Y13" s="40"/>
      <c r="Z13" s="40"/>
      <c r="AA13" s="312"/>
      <c r="AB13" s="333"/>
      <c r="AC13" s="321"/>
      <c r="AD13" s="321"/>
      <c r="AE13" s="345"/>
      <c r="AF13" s="315"/>
      <c r="AG13" s="318"/>
    </row>
    <row r="14" spans="1:33" s="61" customFormat="1" ht="35.25" customHeight="1">
      <c r="A14" s="310">
        <v>4</v>
      </c>
      <c r="B14" s="358" t="s">
        <v>59</v>
      </c>
      <c r="C14" s="87" t="s">
        <v>60</v>
      </c>
      <c r="D14" s="378" t="s">
        <v>1202</v>
      </c>
      <c r="E14" s="325">
        <v>45206</v>
      </c>
      <c r="F14" s="316">
        <v>1379293.4</v>
      </c>
      <c r="G14" s="33"/>
      <c r="H14" s="337" t="s">
        <v>47</v>
      </c>
      <c r="I14" s="294" t="s">
        <v>1388</v>
      </c>
      <c r="J14" s="72"/>
      <c r="K14" s="32"/>
      <c r="L14" s="363" t="s">
        <v>1389</v>
      </c>
      <c r="M14" s="325">
        <v>45295</v>
      </c>
      <c r="N14" s="331" t="s">
        <v>1378</v>
      </c>
      <c r="O14" s="75"/>
      <c r="P14" s="37"/>
      <c r="Q14" s="28"/>
      <c r="R14" s="28"/>
      <c r="S14" s="40"/>
      <c r="T14" s="331" t="s">
        <v>1326</v>
      </c>
      <c r="U14" s="62"/>
      <c r="V14" s="40"/>
      <c r="W14" s="331">
        <f>E14+200</f>
        <v>45406</v>
      </c>
      <c r="X14" s="221" t="s">
        <v>61</v>
      </c>
      <c r="Y14" s="128">
        <v>45244</v>
      </c>
      <c r="Z14" s="128" t="s">
        <v>62</v>
      </c>
      <c r="AA14" s="310" t="s">
        <v>40</v>
      </c>
      <c r="AB14" s="331">
        <f>W14+30</f>
        <v>45436</v>
      </c>
      <c r="AC14" s="319"/>
      <c r="AD14" s="319"/>
      <c r="AE14" s="343" t="s">
        <v>63</v>
      </c>
      <c r="AF14" s="313"/>
      <c r="AG14" s="316" t="s">
        <v>481</v>
      </c>
    </row>
    <row r="15" spans="1:33" s="61" customFormat="1" ht="54.75" customHeight="1">
      <c r="A15" s="311"/>
      <c r="B15" s="359"/>
      <c r="C15" s="361" t="s">
        <v>64</v>
      </c>
      <c r="D15" s="379"/>
      <c r="E15" s="326"/>
      <c r="F15" s="317"/>
      <c r="G15" s="33"/>
      <c r="H15" s="338"/>
      <c r="I15" s="310"/>
      <c r="J15" s="369"/>
      <c r="K15" s="325"/>
      <c r="L15" s="364"/>
      <c r="M15" s="326"/>
      <c r="N15" s="332"/>
      <c r="O15" s="73"/>
      <c r="P15" s="29"/>
      <c r="Q15" s="42"/>
      <c r="R15" s="42"/>
      <c r="S15" s="45"/>
      <c r="T15" s="332"/>
      <c r="U15" s="62"/>
      <c r="V15" s="40"/>
      <c r="W15" s="332"/>
      <c r="X15" s="28"/>
      <c r="Y15" s="40"/>
      <c r="Z15" s="40"/>
      <c r="AA15" s="311"/>
      <c r="AB15" s="332"/>
      <c r="AC15" s="320"/>
      <c r="AD15" s="320"/>
      <c r="AE15" s="344"/>
      <c r="AF15" s="314"/>
      <c r="AG15" s="317"/>
    </row>
    <row r="16" spans="1:33" s="61" customFormat="1" ht="17.25" customHeight="1">
      <c r="A16" s="311"/>
      <c r="B16" s="359"/>
      <c r="C16" s="362"/>
      <c r="D16" s="379"/>
      <c r="E16" s="326"/>
      <c r="F16" s="317"/>
      <c r="G16" s="33"/>
      <c r="H16" s="338"/>
      <c r="I16" s="312"/>
      <c r="J16" s="370"/>
      <c r="K16" s="327"/>
      <c r="L16" s="364"/>
      <c r="M16" s="326"/>
      <c r="N16" s="332"/>
      <c r="O16" s="73"/>
      <c r="P16" s="29"/>
      <c r="Q16" s="42"/>
      <c r="R16" s="42"/>
      <c r="S16" s="45"/>
      <c r="T16" s="332"/>
      <c r="U16" s="145"/>
      <c r="V16" s="29"/>
      <c r="W16" s="332"/>
      <c r="X16" s="28"/>
      <c r="Y16" s="40"/>
      <c r="Z16" s="40"/>
      <c r="AA16" s="311"/>
      <c r="AB16" s="332"/>
      <c r="AC16" s="320"/>
      <c r="AD16" s="320"/>
      <c r="AE16" s="344"/>
      <c r="AF16" s="314"/>
      <c r="AG16" s="317"/>
    </row>
    <row r="17" spans="1:33" s="61" customFormat="1" ht="48.75" customHeight="1">
      <c r="A17" s="312"/>
      <c r="B17" s="360"/>
      <c r="C17" s="60" t="s">
        <v>58</v>
      </c>
      <c r="D17" s="380"/>
      <c r="E17" s="327"/>
      <c r="F17" s="318"/>
      <c r="G17" s="33"/>
      <c r="H17" s="339"/>
      <c r="I17" s="42"/>
      <c r="J17" s="152"/>
      <c r="K17" s="29"/>
      <c r="L17" s="365"/>
      <c r="M17" s="327"/>
      <c r="N17" s="333"/>
      <c r="O17" s="73"/>
      <c r="P17" s="29"/>
      <c r="Q17" s="42"/>
      <c r="R17" s="42"/>
      <c r="S17" s="45"/>
      <c r="T17" s="333"/>
      <c r="U17" s="145"/>
      <c r="V17" s="29"/>
      <c r="W17" s="333"/>
      <c r="X17" s="28"/>
      <c r="Y17" s="40"/>
      <c r="Z17" s="40"/>
      <c r="AA17" s="312"/>
      <c r="AB17" s="333"/>
      <c r="AC17" s="321"/>
      <c r="AD17" s="321"/>
      <c r="AE17" s="345"/>
      <c r="AF17" s="315"/>
      <c r="AG17" s="318"/>
    </row>
    <row r="18" spans="1:33" s="61" customFormat="1" ht="29.25" customHeight="1">
      <c r="A18" s="310">
        <v>5</v>
      </c>
      <c r="B18" s="358" t="s">
        <v>65</v>
      </c>
      <c r="C18" s="60" t="s">
        <v>66</v>
      </c>
      <c r="D18" s="378" t="s">
        <v>1379</v>
      </c>
      <c r="E18" s="325">
        <v>45210</v>
      </c>
      <c r="F18" s="328">
        <v>1594365.84</v>
      </c>
      <c r="G18" s="33"/>
      <c r="H18" s="337" t="s">
        <v>47</v>
      </c>
      <c r="I18" s="301" t="s">
        <v>1388</v>
      </c>
      <c r="J18" s="255"/>
      <c r="K18" s="29"/>
      <c r="L18" s="363" t="s">
        <v>1403</v>
      </c>
      <c r="M18" s="325">
        <v>45330</v>
      </c>
      <c r="N18" s="331" t="s">
        <v>1377</v>
      </c>
      <c r="O18" s="371"/>
      <c r="P18" s="325"/>
      <c r="Q18" s="310"/>
      <c r="R18" s="310"/>
      <c r="S18" s="331"/>
      <c r="T18" s="331" t="s">
        <v>1328</v>
      </c>
      <c r="U18" s="385"/>
      <c r="V18" s="331"/>
      <c r="W18" s="331">
        <f>E18+240</f>
        <v>45450</v>
      </c>
      <c r="X18" s="285" t="s">
        <v>61</v>
      </c>
      <c r="Y18" s="286" t="s">
        <v>1049</v>
      </c>
      <c r="Z18" s="287" t="s">
        <v>1126</v>
      </c>
      <c r="AA18" s="310" t="s">
        <v>40</v>
      </c>
      <c r="AB18" s="331">
        <f>AB14+30</f>
        <v>45466</v>
      </c>
      <c r="AC18" s="319"/>
      <c r="AD18" s="319"/>
      <c r="AE18" s="343" t="s">
        <v>67</v>
      </c>
      <c r="AF18" s="313"/>
      <c r="AG18" s="313"/>
    </row>
    <row r="19" spans="1:33" s="61" customFormat="1" ht="48.75" customHeight="1">
      <c r="A19" s="311"/>
      <c r="B19" s="359"/>
      <c r="C19" s="44" t="s">
        <v>68</v>
      </c>
      <c r="D19" s="379"/>
      <c r="E19" s="326"/>
      <c r="F19" s="340"/>
      <c r="G19" s="33"/>
      <c r="H19" s="338"/>
      <c r="I19" s="41"/>
      <c r="J19" s="255"/>
      <c r="K19" s="29"/>
      <c r="L19" s="364"/>
      <c r="M19" s="326"/>
      <c r="N19" s="332"/>
      <c r="O19" s="372"/>
      <c r="P19" s="327"/>
      <c r="Q19" s="312"/>
      <c r="R19" s="312"/>
      <c r="S19" s="333"/>
      <c r="T19" s="332"/>
      <c r="U19" s="386"/>
      <c r="V19" s="333"/>
      <c r="W19" s="332"/>
      <c r="X19" s="28"/>
      <c r="Y19" s="40"/>
      <c r="Z19" s="40"/>
      <c r="AA19" s="311"/>
      <c r="AB19" s="332"/>
      <c r="AC19" s="320"/>
      <c r="AD19" s="320"/>
      <c r="AE19" s="344"/>
      <c r="AF19" s="314"/>
      <c r="AG19" s="314"/>
    </row>
    <row r="20" spans="1:33" s="61" customFormat="1" ht="40.5" customHeight="1">
      <c r="A20" s="312"/>
      <c r="B20" s="360"/>
      <c r="C20" s="60" t="s">
        <v>69</v>
      </c>
      <c r="D20" s="380"/>
      <c r="E20" s="327"/>
      <c r="F20" s="341"/>
      <c r="G20" s="33"/>
      <c r="H20" s="339"/>
      <c r="I20" s="27"/>
      <c r="J20" s="55"/>
      <c r="K20" s="32"/>
      <c r="L20" s="365"/>
      <c r="M20" s="327"/>
      <c r="N20" s="333"/>
      <c r="O20" s="27"/>
      <c r="P20" s="37"/>
      <c r="Q20" s="28"/>
      <c r="R20" s="28"/>
      <c r="S20" s="40"/>
      <c r="T20" s="333"/>
      <c r="U20" s="62"/>
      <c r="V20" s="32"/>
      <c r="W20" s="333"/>
      <c r="X20" s="27"/>
      <c r="Y20" s="32"/>
      <c r="Z20" s="40"/>
      <c r="AA20" s="312"/>
      <c r="AB20" s="332"/>
      <c r="AC20" s="321"/>
      <c r="AD20" s="321"/>
      <c r="AE20" s="345"/>
      <c r="AF20" s="315"/>
      <c r="AG20" s="315"/>
    </row>
    <row r="21" spans="1:33" s="61" customFormat="1" ht="29.25" customHeight="1">
      <c r="A21" s="310">
        <v>6</v>
      </c>
      <c r="B21" s="404" t="s">
        <v>311</v>
      </c>
      <c r="C21" s="60" t="s">
        <v>1041</v>
      </c>
      <c r="D21" s="389" t="s">
        <v>1200</v>
      </c>
      <c r="E21" s="392">
        <v>45231</v>
      </c>
      <c r="F21" s="328">
        <v>1917638.97</v>
      </c>
      <c r="G21" s="33"/>
      <c r="H21" s="337" t="s">
        <v>47</v>
      </c>
      <c r="I21" s="27" t="s">
        <v>1127</v>
      </c>
      <c r="J21" s="72">
        <v>631756.92000000004</v>
      </c>
      <c r="K21" s="32">
        <v>45265</v>
      </c>
      <c r="L21" s="375" t="s">
        <v>48</v>
      </c>
      <c r="M21" s="384"/>
      <c r="N21" s="388"/>
      <c r="O21" s="41"/>
      <c r="P21" s="272"/>
      <c r="Q21" s="42"/>
      <c r="R21" s="271"/>
      <c r="S21" s="271"/>
      <c r="T21" s="271"/>
      <c r="U21" s="145"/>
      <c r="V21" s="45"/>
      <c r="W21" s="388">
        <f>E21+240</f>
        <v>45471</v>
      </c>
      <c r="X21" s="275" t="s">
        <v>61</v>
      </c>
      <c r="Y21" s="276" t="s">
        <v>1049</v>
      </c>
      <c r="Z21" s="276" t="s">
        <v>1126</v>
      </c>
      <c r="AA21" s="387" t="s">
        <v>40</v>
      </c>
      <c r="AB21" s="346">
        <f>W21+30</f>
        <v>45501</v>
      </c>
      <c r="AC21" s="346"/>
      <c r="AD21" s="346"/>
      <c r="AE21" s="347" t="s">
        <v>67</v>
      </c>
      <c r="AF21" s="342"/>
      <c r="AG21" s="342"/>
    </row>
    <row r="22" spans="1:33" s="61" customFormat="1" ht="49.5" customHeight="1">
      <c r="A22" s="311"/>
      <c r="B22" s="404"/>
      <c r="C22" s="44" t="s">
        <v>68</v>
      </c>
      <c r="D22" s="390"/>
      <c r="E22" s="393"/>
      <c r="F22" s="329"/>
      <c r="G22" s="33"/>
      <c r="H22" s="338"/>
      <c r="I22" s="41"/>
      <c r="J22" s="255"/>
      <c r="K22" s="29"/>
      <c r="L22" s="376"/>
      <c r="M22" s="384"/>
      <c r="N22" s="388"/>
      <c r="O22" s="271"/>
      <c r="P22" s="271"/>
      <c r="Q22" s="273"/>
      <c r="R22" s="271"/>
      <c r="S22" s="271"/>
      <c r="T22" s="271"/>
      <c r="U22" s="145"/>
      <c r="V22" s="45"/>
      <c r="W22" s="388"/>
      <c r="X22" s="28"/>
      <c r="Y22" s="40"/>
      <c r="Z22" s="40"/>
      <c r="AA22" s="387"/>
      <c r="AB22" s="346"/>
      <c r="AC22" s="346"/>
      <c r="AD22" s="346"/>
      <c r="AE22" s="347"/>
      <c r="AF22" s="342"/>
      <c r="AG22" s="342"/>
    </row>
    <row r="23" spans="1:33" s="61" customFormat="1" ht="81.75" customHeight="1">
      <c r="A23" s="312"/>
      <c r="B23" s="404"/>
      <c r="C23" s="60" t="s">
        <v>69</v>
      </c>
      <c r="D23" s="391"/>
      <c r="E23" s="394"/>
      <c r="F23" s="330"/>
      <c r="G23" s="33"/>
      <c r="H23" s="339"/>
      <c r="I23" s="41"/>
      <c r="J23" s="152"/>
      <c r="K23" s="29"/>
      <c r="L23" s="377"/>
      <c r="M23" s="384"/>
      <c r="N23" s="388"/>
      <c r="O23" s="271"/>
      <c r="P23" s="29"/>
      <c r="Q23" s="42"/>
      <c r="R23" s="42"/>
      <c r="S23" s="45"/>
      <c r="T23" s="40" t="s">
        <v>1324</v>
      </c>
      <c r="U23" s="145"/>
      <c r="V23" s="29"/>
      <c r="W23" s="388"/>
      <c r="X23" s="28"/>
      <c r="Y23" s="40"/>
      <c r="Z23" s="40"/>
      <c r="AA23" s="387"/>
      <c r="AB23" s="346"/>
      <c r="AC23" s="346"/>
      <c r="AD23" s="346"/>
      <c r="AE23" s="347"/>
      <c r="AF23" s="342"/>
      <c r="AG23" s="342"/>
    </row>
    <row r="24" spans="1:33" s="61" customFormat="1" ht="27.75" customHeight="1">
      <c r="A24" s="395">
        <v>7</v>
      </c>
      <c r="B24" s="398" t="s">
        <v>171</v>
      </c>
      <c r="C24" s="27" t="s">
        <v>1316</v>
      </c>
      <c r="D24" s="378" t="s">
        <v>1201</v>
      </c>
      <c r="E24" s="392">
        <v>45274</v>
      </c>
      <c r="F24" s="328">
        <v>2031585.83</v>
      </c>
      <c r="G24" s="33"/>
      <c r="H24" s="381">
        <v>3</v>
      </c>
      <c r="I24" s="308" t="s">
        <v>1418</v>
      </c>
      <c r="J24" s="72">
        <v>703889.7</v>
      </c>
      <c r="K24" s="32">
        <v>45337</v>
      </c>
      <c r="L24" s="375" t="s">
        <v>48</v>
      </c>
      <c r="M24" s="401"/>
      <c r="N24" s="331"/>
      <c r="O24" s="27"/>
      <c r="P24" s="78"/>
      <c r="Q24" s="40"/>
      <c r="R24" s="127"/>
      <c r="S24" s="32"/>
      <c r="T24" s="32"/>
      <c r="U24" s="28"/>
      <c r="V24" s="84"/>
      <c r="W24" s="331">
        <f>E24+240</f>
        <v>45514</v>
      </c>
      <c r="X24" s="79"/>
      <c r="Y24" s="84"/>
      <c r="Z24" s="210"/>
      <c r="AA24" s="387" t="s">
        <v>40</v>
      </c>
      <c r="AB24" s="346">
        <f>W24+30</f>
        <v>45544</v>
      </c>
      <c r="AC24" s="319"/>
      <c r="AD24" s="319"/>
      <c r="AE24" s="343" t="s">
        <v>1179</v>
      </c>
      <c r="AF24" s="313"/>
      <c r="AG24" s="313"/>
    </row>
    <row r="25" spans="1:33" s="63" customFormat="1" ht="29.25" customHeight="1">
      <c r="A25" s="396"/>
      <c r="B25" s="399"/>
      <c r="C25" s="44" t="s">
        <v>1178</v>
      </c>
      <c r="D25" s="379"/>
      <c r="E25" s="393"/>
      <c r="F25" s="329"/>
      <c r="G25" s="86"/>
      <c r="H25" s="382"/>
      <c r="I25" s="27"/>
      <c r="J25" s="72"/>
      <c r="K25" s="141"/>
      <c r="L25" s="376"/>
      <c r="M25" s="402"/>
      <c r="N25" s="332"/>
      <c r="O25" s="27"/>
      <c r="P25" s="141"/>
      <c r="Q25" s="79"/>
      <c r="R25" s="157"/>
      <c r="S25" s="156"/>
      <c r="T25" s="279"/>
      <c r="U25" s="126"/>
      <c r="V25" s="84"/>
      <c r="W25" s="332"/>
      <c r="X25" s="79"/>
      <c r="Y25" s="84"/>
      <c r="Z25" s="40"/>
      <c r="AA25" s="387"/>
      <c r="AB25" s="346"/>
      <c r="AC25" s="320"/>
      <c r="AD25" s="320"/>
      <c r="AE25" s="344"/>
      <c r="AF25" s="314"/>
      <c r="AG25" s="314"/>
    </row>
    <row r="26" spans="1:33" s="63" customFormat="1" ht="34.5" customHeight="1">
      <c r="A26" s="397"/>
      <c r="B26" s="400"/>
      <c r="C26" s="87" t="s">
        <v>1315</v>
      </c>
      <c r="D26" s="380"/>
      <c r="E26" s="394"/>
      <c r="F26" s="330"/>
      <c r="G26" s="86"/>
      <c r="H26" s="383"/>
      <c r="I26" s="80"/>
      <c r="J26" s="86"/>
      <c r="K26" s="86"/>
      <c r="L26" s="377"/>
      <c r="M26" s="403"/>
      <c r="N26" s="333"/>
      <c r="O26" s="86"/>
      <c r="P26" s="86"/>
      <c r="Q26" s="86"/>
      <c r="R26" s="86"/>
      <c r="S26" s="86"/>
      <c r="T26" s="86"/>
      <c r="U26" s="86"/>
      <c r="V26" s="86"/>
      <c r="W26" s="333"/>
      <c r="X26" s="79"/>
      <c r="Y26" s="79"/>
      <c r="Z26" s="40"/>
      <c r="AA26" s="387"/>
      <c r="AB26" s="346"/>
      <c r="AC26" s="321"/>
      <c r="AD26" s="321"/>
      <c r="AE26" s="345"/>
      <c r="AF26" s="315"/>
      <c r="AG26" s="315"/>
    </row>
    <row r="27" spans="1:33" ht="41.25" customHeight="1">
      <c r="A27" s="89"/>
      <c r="B27" s="89"/>
      <c r="C27" s="373" t="s">
        <v>70</v>
      </c>
      <c r="D27" s="374"/>
      <c r="E27" s="89"/>
      <c r="F27" s="90">
        <f>SUM(F4:F26)</f>
        <v>9820353.4199999981</v>
      </c>
      <c r="G27" s="89"/>
      <c r="H27" s="89"/>
      <c r="I27" s="89"/>
      <c r="J27" s="90">
        <f>SUM(J4:J26)</f>
        <v>1529526.35</v>
      </c>
      <c r="K27" s="89"/>
      <c r="L27" s="89"/>
      <c r="M27" s="89"/>
      <c r="N27" s="89"/>
      <c r="O27" s="89"/>
      <c r="P27" s="89"/>
      <c r="Q27" s="89"/>
      <c r="R27" s="89"/>
      <c r="S27" s="89"/>
      <c r="T27" s="89"/>
      <c r="U27" s="89"/>
      <c r="V27" s="89"/>
      <c r="W27" s="89"/>
      <c r="X27" s="89"/>
      <c r="Y27" s="89"/>
      <c r="Z27" s="89"/>
      <c r="AA27" s="89"/>
      <c r="AB27" s="89"/>
      <c r="AC27" s="89"/>
      <c r="AD27" s="89"/>
      <c r="AE27" s="89"/>
      <c r="AF27" s="89"/>
      <c r="AG27" s="89"/>
    </row>
  </sheetData>
  <autoFilter ref="A3:AG27"/>
  <mergeCells count="156">
    <mergeCell ref="A21:A23"/>
    <mergeCell ref="D21:D23"/>
    <mergeCell ref="E21:E23"/>
    <mergeCell ref="F21:F23"/>
    <mergeCell ref="L21:L23"/>
    <mergeCell ref="T11:T13"/>
    <mergeCell ref="A24:A26"/>
    <mergeCell ref="B24:B26"/>
    <mergeCell ref="M24:M26"/>
    <mergeCell ref="E24:E26"/>
    <mergeCell ref="D14:D17"/>
    <mergeCell ref="H14:H17"/>
    <mergeCell ref="M18:M20"/>
    <mergeCell ref="B21:B23"/>
    <mergeCell ref="B18:B20"/>
    <mergeCell ref="A18:A20"/>
    <mergeCell ref="N21:N23"/>
    <mergeCell ref="N18:N20"/>
    <mergeCell ref="D18:D20"/>
    <mergeCell ref="Q18:Q19"/>
    <mergeCell ref="P18:P19"/>
    <mergeCell ref="R18:R19"/>
    <mergeCell ref="S18:S19"/>
    <mergeCell ref="AD11:AD13"/>
    <mergeCell ref="W24:W26"/>
    <mergeCell ref="W11:W13"/>
    <mergeCell ref="AB21:AB23"/>
    <mergeCell ref="T14:T17"/>
    <mergeCell ref="AF21:AF23"/>
    <mergeCell ref="AE18:AE20"/>
    <mergeCell ref="AD24:AD26"/>
    <mergeCell ref="U18:U19"/>
    <mergeCell ref="AF11:AF13"/>
    <mergeCell ref="AE11:AE13"/>
    <mergeCell ref="AC11:AC13"/>
    <mergeCell ref="AF24:AF26"/>
    <mergeCell ref="AA21:AA23"/>
    <mergeCell ref="W21:W23"/>
    <mergeCell ref="AC14:AC17"/>
    <mergeCell ref="AA24:AA26"/>
    <mergeCell ref="AB24:AB26"/>
    <mergeCell ref="AF14:AF17"/>
    <mergeCell ref="AE24:AE26"/>
    <mergeCell ref="AD14:AD17"/>
    <mergeCell ref="W8:W10"/>
    <mergeCell ref="N11:N13"/>
    <mergeCell ref="O4:O6"/>
    <mergeCell ref="O18:O19"/>
    <mergeCell ref="T18:T20"/>
    <mergeCell ref="E18:E20"/>
    <mergeCell ref="C27:D27"/>
    <mergeCell ref="H11:H13"/>
    <mergeCell ref="L11:L13"/>
    <mergeCell ref="F18:F20"/>
    <mergeCell ref="L18:L20"/>
    <mergeCell ref="N24:N26"/>
    <mergeCell ref="L24:L26"/>
    <mergeCell ref="D24:D26"/>
    <mergeCell ref="H24:H26"/>
    <mergeCell ref="M11:M13"/>
    <mergeCell ref="H21:H23"/>
    <mergeCell ref="E14:E17"/>
    <mergeCell ref="H18:H20"/>
    <mergeCell ref="M14:M17"/>
    <mergeCell ref="N14:N17"/>
    <mergeCell ref="F24:F26"/>
    <mergeCell ref="E11:E13"/>
    <mergeCell ref="M21:M23"/>
    <mergeCell ref="A8:A10"/>
    <mergeCell ref="B8:B10"/>
    <mergeCell ref="C5:C6"/>
    <mergeCell ref="L4:L7"/>
    <mergeCell ref="F14:F17"/>
    <mergeCell ref="S4:S6"/>
    <mergeCell ref="R4:R6"/>
    <mergeCell ref="B14:B17"/>
    <mergeCell ref="A14:A17"/>
    <mergeCell ref="A11:A13"/>
    <mergeCell ref="B11:B13"/>
    <mergeCell ref="D11:D13"/>
    <mergeCell ref="C15:C16"/>
    <mergeCell ref="L8:L10"/>
    <mergeCell ref="H8:H10"/>
    <mergeCell ref="L14:L17"/>
    <mergeCell ref="N8:N10"/>
    <mergeCell ref="N4:N7"/>
    <mergeCell ref="Q4:Q6"/>
    <mergeCell ref="I15:I16"/>
    <mergeCell ref="J15:J16"/>
    <mergeCell ref="K15:K16"/>
    <mergeCell ref="AD4:AD7"/>
    <mergeCell ref="A1:AG1"/>
    <mergeCell ref="A2:F2"/>
    <mergeCell ref="G2:K2"/>
    <mergeCell ref="L2:M2"/>
    <mergeCell ref="O2:V2"/>
    <mergeCell ref="W2:AA2"/>
    <mergeCell ref="AF2:AG2"/>
    <mergeCell ref="U4:U6"/>
    <mergeCell ref="I4:I5"/>
    <mergeCell ref="J4:J5"/>
    <mergeCell ref="K6:K7"/>
    <mergeCell ref="K4:K5"/>
    <mergeCell ref="P4:P6"/>
    <mergeCell ref="J6:J7"/>
    <mergeCell ref="A4:A7"/>
    <mergeCell ref="B4:B7"/>
    <mergeCell ref="W4:W7"/>
    <mergeCell ref="AG21:AG23"/>
    <mergeCell ref="AG24:AG26"/>
    <mergeCell ref="AB4:AB7"/>
    <mergeCell ref="AB14:AB17"/>
    <mergeCell ref="AA14:AA17"/>
    <mergeCell ref="AF4:AF7"/>
    <mergeCell ref="V4:V6"/>
    <mergeCell ref="AE8:AE10"/>
    <mergeCell ref="AG4:AG7"/>
    <mergeCell ref="AG18:AG20"/>
    <mergeCell ref="AF18:AF20"/>
    <mergeCell ref="W14:W17"/>
    <mergeCell ref="AG14:AG17"/>
    <mergeCell ref="AG11:AG13"/>
    <mergeCell ref="AE4:AE7"/>
    <mergeCell ref="AC21:AC23"/>
    <mergeCell ref="AD21:AD23"/>
    <mergeCell ref="AE21:AE23"/>
    <mergeCell ref="AC24:AC26"/>
    <mergeCell ref="AA4:AA7"/>
    <mergeCell ref="AE14:AE17"/>
    <mergeCell ref="W18:W20"/>
    <mergeCell ref="AB11:AB13"/>
    <mergeCell ref="AB8:AB10"/>
    <mergeCell ref="AA8:AA10"/>
    <mergeCell ref="AA11:AA13"/>
    <mergeCell ref="AF8:AF10"/>
    <mergeCell ref="AG8:AG10"/>
    <mergeCell ref="AC18:AC20"/>
    <mergeCell ref="AD18:AD20"/>
    <mergeCell ref="D4:D7"/>
    <mergeCell ref="M8:M10"/>
    <mergeCell ref="D8:D10"/>
    <mergeCell ref="E8:E10"/>
    <mergeCell ref="F8:F10"/>
    <mergeCell ref="E4:E7"/>
    <mergeCell ref="F4:F7"/>
    <mergeCell ref="I6:I7"/>
    <mergeCell ref="T4:T7"/>
    <mergeCell ref="AD8:AD10"/>
    <mergeCell ref="V18:V19"/>
    <mergeCell ref="AA18:AA20"/>
    <mergeCell ref="AB18:AB20"/>
    <mergeCell ref="F11:F13"/>
    <mergeCell ref="AC8:AC10"/>
    <mergeCell ref="H4:H7"/>
    <mergeCell ref="M4:M7"/>
    <mergeCell ref="AC4:AC7"/>
  </mergeCells>
  <pageMargins left="0.511811024" right="0.511811024" top="0.78740157499999996" bottom="0.78740157499999996" header="0.31496062000000002" footer="0.31496062000000002"/>
  <pageSetup orientation="portrait" r:id="rId1"/>
  <legacyDrawing r:id="rId2"/>
</worksheet>
</file>

<file path=xl/worksheets/sheet2.xml><?xml version="1.0" encoding="utf-8"?>
<worksheet xmlns="http://schemas.openxmlformats.org/spreadsheetml/2006/main" xmlns:r="http://schemas.openxmlformats.org/officeDocument/2006/relationships">
  <sheetPr>
    <pageSetUpPr autoPageBreaks="0"/>
  </sheetPr>
  <dimension ref="A1:X6769"/>
  <sheetViews>
    <sheetView showGridLines="0" zoomScale="90" workbookViewId="0">
      <pane xSplit="3" ySplit="3" topLeftCell="D4" activePane="bottomRight" state="frozen"/>
      <selection pane="topRight" activeCell="D1" sqref="D1"/>
      <selection pane="bottomLeft" activeCell="A4" sqref="A4"/>
      <selection pane="bottomRight" activeCell="N10" sqref="N10:N12"/>
    </sheetView>
  </sheetViews>
  <sheetFormatPr defaultRowHeight="30" customHeight="1"/>
  <cols>
    <col min="1" max="1" width="4" style="9" customWidth="1"/>
    <col min="2" max="2" width="5.7109375" style="9" customWidth="1"/>
    <col min="3" max="3" width="25.7109375" style="9" customWidth="1"/>
    <col min="4" max="4" width="44.140625" style="9" customWidth="1"/>
    <col min="5" max="5" width="9" style="12" customWidth="1"/>
    <col min="6" max="6" width="12.42578125" style="11" bestFit="1" customWidth="1"/>
    <col min="7" max="7" width="7.140625" style="18" customWidth="1"/>
    <col min="8" max="8" width="2.7109375" style="18" customWidth="1"/>
    <col min="9" max="9" width="13.140625" style="11" customWidth="1"/>
    <col min="10" max="10" width="11.28515625" style="7" bestFit="1" customWidth="1"/>
    <col min="11" max="11" width="11" style="12" customWidth="1"/>
    <col min="12" max="12" width="14.140625" style="9" customWidth="1"/>
    <col min="13" max="13" width="11.140625" style="12" customWidth="1"/>
    <col min="14" max="14" width="12.42578125" style="11" customWidth="1"/>
    <col min="15" max="15" width="10.140625" style="11" customWidth="1"/>
    <col min="16" max="16" width="11.28515625" style="19" customWidth="1"/>
    <col min="17" max="17" width="13.5703125" style="13" customWidth="1"/>
    <col min="18" max="18" width="10.42578125" style="19" customWidth="1"/>
    <col min="19" max="19" width="15.28515625" style="9" customWidth="1"/>
    <col min="20" max="20" width="10.42578125" style="12" customWidth="1"/>
    <col min="21" max="21" width="13.7109375" style="12" customWidth="1"/>
    <col min="22" max="22" width="19.28515625" style="20" customWidth="1"/>
    <col min="23" max="23" width="26.140625" style="20" customWidth="1"/>
    <col min="24" max="24" width="25.28515625" style="9" customWidth="1"/>
    <col min="25" max="16384" width="9.140625" style="9"/>
  </cols>
  <sheetData>
    <row r="1" spans="1:24" ht="24" customHeight="1">
      <c r="A1" s="348" t="s">
        <v>1260</v>
      </c>
      <c r="B1" s="348"/>
      <c r="C1" s="348"/>
      <c r="D1" s="348"/>
      <c r="E1" s="348"/>
      <c r="F1" s="348"/>
      <c r="G1" s="348"/>
      <c r="H1" s="348"/>
      <c r="I1" s="348"/>
      <c r="J1" s="348"/>
      <c r="K1" s="348"/>
      <c r="L1" s="348"/>
      <c r="M1" s="348"/>
      <c r="N1" s="348"/>
      <c r="O1" s="348"/>
      <c r="P1" s="348"/>
      <c r="Q1" s="348"/>
      <c r="R1" s="348"/>
      <c r="S1" s="348"/>
      <c r="T1" s="348"/>
      <c r="U1" s="348"/>
      <c r="V1" s="348"/>
      <c r="W1" s="348"/>
      <c r="X1" s="348"/>
    </row>
    <row r="2" spans="1:24" ht="30" customHeight="1">
      <c r="A2" s="349" t="s">
        <v>1</v>
      </c>
      <c r="B2" s="349"/>
      <c r="C2" s="349"/>
      <c r="D2" s="349"/>
      <c r="E2" s="349"/>
      <c r="F2" s="349"/>
      <c r="G2" s="350" t="s">
        <v>2</v>
      </c>
      <c r="H2" s="350"/>
      <c r="I2" s="350"/>
      <c r="J2" s="350"/>
      <c r="K2" s="350"/>
      <c r="L2" s="349" t="s">
        <v>4</v>
      </c>
      <c r="M2" s="349"/>
      <c r="N2" s="349"/>
      <c r="O2" s="349"/>
      <c r="P2" s="349"/>
      <c r="Q2" s="349"/>
      <c r="R2" s="349" t="s">
        <v>5</v>
      </c>
      <c r="S2" s="349"/>
      <c r="T2" s="349"/>
      <c r="U2" s="349"/>
      <c r="V2" s="349"/>
      <c r="W2" s="14"/>
      <c r="X2" s="14" t="s">
        <v>71</v>
      </c>
    </row>
    <row r="3" spans="1:24" ht="36" customHeight="1">
      <c r="A3" s="2" t="s">
        <v>8</v>
      </c>
      <c r="B3" s="101" t="s">
        <v>9</v>
      </c>
      <c r="C3" s="123" t="s">
        <v>10</v>
      </c>
      <c r="D3" s="123" t="s">
        <v>11</v>
      </c>
      <c r="E3" s="125" t="s">
        <v>12</v>
      </c>
      <c r="F3" s="16" t="s">
        <v>13</v>
      </c>
      <c r="G3" s="6" t="s">
        <v>14</v>
      </c>
      <c r="H3" s="6" t="s">
        <v>15</v>
      </c>
      <c r="I3" s="2" t="s">
        <v>16</v>
      </c>
      <c r="J3" s="16" t="s">
        <v>13</v>
      </c>
      <c r="K3" s="3" t="s">
        <v>17</v>
      </c>
      <c r="L3" s="4" t="s">
        <v>21</v>
      </c>
      <c r="M3" s="3" t="s">
        <v>19</v>
      </c>
      <c r="N3" s="4" t="s">
        <v>22</v>
      </c>
      <c r="O3" s="4" t="s">
        <v>23</v>
      </c>
      <c r="P3" s="3" t="s">
        <v>24</v>
      </c>
      <c r="Q3" s="4" t="s">
        <v>72</v>
      </c>
      <c r="R3" s="3" t="s">
        <v>27</v>
      </c>
      <c r="S3" s="2" t="s">
        <v>28</v>
      </c>
      <c r="T3" s="3" t="s">
        <v>29</v>
      </c>
      <c r="U3" s="3" t="s">
        <v>30</v>
      </c>
      <c r="V3" s="15" t="s">
        <v>31</v>
      </c>
      <c r="W3" s="15" t="s">
        <v>73</v>
      </c>
      <c r="X3" s="2"/>
    </row>
    <row r="4" spans="1:24" ht="24" customHeight="1">
      <c r="A4" s="405">
        <v>1</v>
      </c>
      <c r="B4" s="455" t="s">
        <v>74</v>
      </c>
      <c r="C4" s="30" t="s">
        <v>75</v>
      </c>
      <c r="D4" s="454" t="s">
        <v>76</v>
      </c>
      <c r="E4" s="458">
        <v>45182</v>
      </c>
      <c r="F4" s="426">
        <v>161256</v>
      </c>
      <c r="G4" s="25"/>
      <c r="H4" s="446" t="s">
        <v>77</v>
      </c>
      <c r="I4" s="429" t="s">
        <v>78</v>
      </c>
      <c r="J4" s="411">
        <f>71256+90000</f>
        <v>161256</v>
      </c>
      <c r="K4" s="414">
        <v>45184</v>
      </c>
      <c r="L4" s="417" t="s">
        <v>1381</v>
      </c>
      <c r="M4" s="435">
        <v>45341</v>
      </c>
      <c r="N4" s="441" t="s">
        <v>103</v>
      </c>
      <c r="O4" s="405"/>
      <c r="P4" s="420"/>
      <c r="Q4" s="420"/>
      <c r="R4" s="420">
        <f>E4+160</f>
        <v>45342</v>
      </c>
      <c r="S4" s="282" t="s">
        <v>1351</v>
      </c>
      <c r="T4" s="283">
        <v>45329</v>
      </c>
      <c r="U4" s="283">
        <f>R4+2</f>
        <v>45344</v>
      </c>
      <c r="V4" s="405" t="s">
        <v>40</v>
      </c>
      <c r="W4" s="420">
        <f>R4+30</f>
        <v>45372</v>
      </c>
      <c r="X4" s="432" t="s">
        <v>79</v>
      </c>
    </row>
    <row r="5" spans="1:24" ht="67.5" customHeight="1">
      <c r="A5" s="406"/>
      <c r="B5" s="456"/>
      <c r="C5" s="124" t="s">
        <v>982</v>
      </c>
      <c r="D5" s="454"/>
      <c r="E5" s="459"/>
      <c r="F5" s="427"/>
      <c r="G5" s="25"/>
      <c r="H5" s="447"/>
      <c r="I5" s="430"/>
      <c r="J5" s="412"/>
      <c r="K5" s="415"/>
      <c r="L5" s="418"/>
      <c r="M5" s="436"/>
      <c r="N5" s="442"/>
      <c r="O5" s="406"/>
      <c r="P5" s="421"/>
      <c r="Q5" s="421"/>
      <c r="R5" s="421"/>
      <c r="S5" s="5"/>
      <c r="T5" s="17"/>
      <c r="U5" s="17"/>
      <c r="V5" s="406"/>
      <c r="W5" s="406"/>
      <c r="X5" s="433"/>
    </row>
    <row r="6" spans="1:24" ht="42" customHeight="1">
      <c r="A6" s="407"/>
      <c r="B6" s="457"/>
      <c r="C6" s="31" t="s">
        <v>80</v>
      </c>
      <c r="D6" s="454"/>
      <c r="E6" s="460"/>
      <c r="F6" s="428"/>
      <c r="G6" s="25"/>
      <c r="H6" s="448"/>
      <c r="I6" s="431"/>
      <c r="J6" s="413"/>
      <c r="K6" s="416"/>
      <c r="L6" s="419"/>
      <c r="M6" s="437"/>
      <c r="N6" s="443"/>
      <c r="O6" s="407"/>
      <c r="P6" s="422"/>
      <c r="Q6" s="422"/>
      <c r="R6" s="422"/>
      <c r="S6" s="5"/>
      <c r="T6" s="17"/>
      <c r="U6" s="17"/>
      <c r="V6" s="407"/>
      <c r="W6" s="407"/>
      <c r="X6" s="434"/>
    </row>
    <row r="7" spans="1:24" ht="33" customHeight="1">
      <c r="A7" s="445">
        <v>2</v>
      </c>
      <c r="B7" s="408" t="s">
        <v>81</v>
      </c>
      <c r="C7" s="254" t="s">
        <v>82</v>
      </c>
      <c r="D7" s="423" t="s">
        <v>83</v>
      </c>
      <c r="E7" s="450">
        <v>45184</v>
      </c>
      <c r="F7" s="449">
        <v>102645.3</v>
      </c>
      <c r="G7" s="25"/>
      <c r="H7" s="446" t="s">
        <v>77</v>
      </c>
      <c r="I7" s="429" t="s">
        <v>84</v>
      </c>
      <c r="J7" s="411">
        <f>F7</f>
        <v>102645.3</v>
      </c>
      <c r="K7" s="414">
        <v>45204</v>
      </c>
      <c r="L7" s="417" t="s">
        <v>1394</v>
      </c>
      <c r="M7" s="435">
        <v>45334</v>
      </c>
      <c r="N7" s="441" t="s">
        <v>103</v>
      </c>
      <c r="O7" s="405"/>
      <c r="P7" s="420"/>
      <c r="Q7" s="420"/>
      <c r="R7" s="420">
        <f>E7+120</f>
        <v>45304</v>
      </c>
      <c r="S7" s="282" t="s">
        <v>1294</v>
      </c>
      <c r="T7" s="283">
        <v>45297</v>
      </c>
      <c r="U7" s="283">
        <f>R7+20</f>
        <v>45324</v>
      </c>
      <c r="V7" s="445" t="s">
        <v>40</v>
      </c>
      <c r="W7" s="420">
        <f>R7+30</f>
        <v>45334</v>
      </c>
      <c r="X7" s="451" t="s">
        <v>85</v>
      </c>
    </row>
    <row r="8" spans="1:24" ht="55.5" customHeight="1">
      <c r="A8" s="445"/>
      <c r="B8" s="409"/>
      <c r="C8" s="138" t="s">
        <v>86</v>
      </c>
      <c r="D8" s="424"/>
      <c r="E8" s="450"/>
      <c r="F8" s="449"/>
      <c r="G8" s="25"/>
      <c r="H8" s="447"/>
      <c r="I8" s="430"/>
      <c r="J8" s="412"/>
      <c r="K8" s="415"/>
      <c r="L8" s="418"/>
      <c r="M8" s="436"/>
      <c r="N8" s="442"/>
      <c r="O8" s="406"/>
      <c r="P8" s="421"/>
      <c r="Q8" s="421"/>
      <c r="R8" s="421"/>
      <c r="S8" s="282" t="s">
        <v>1347</v>
      </c>
      <c r="T8" s="283">
        <v>45324</v>
      </c>
      <c r="U8" s="283" t="s">
        <v>50</v>
      </c>
      <c r="V8" s="445"/>
      <c r="W8" s="406"/>
      <c r="X8" s="451"/>
    </row>
    <row r="9" spans="1:24" ht="28.5" customHeight="1">
      <c r="A9" s="445"/>
      <c r="B9" s="410"/>
      <c r="C9" s="31" t="s">
        <v>87</v>
      </c>
      <c r="D9" s="425"/>
      <c r="E9" s="450"/>
      <c r="F9" s="449"/>
      <c r="G9" s="25"/>
      <c r="H9" s="448"/>
      <c r="I9" s="431"/>
      <c r="J9" s="413"/>
      <c r="K9" s="416"/>
      <c r="L9" s="419"/>
      <c r="M9" s="437"/>
      <c r="N9" s="443"/>
      <c r="O9" s="407"/>
      <c r="P9" s="422"/>
      <c r="Q9" s="422"/>
      <c r="R9" s="422"/>
      <c r="S9" s="5"/>
      <c r="T9" s="17"/>
      <c r="U9" s="17"/>
      <c r="V9" s="445"/>
      <c r="W9" s="407"/>
      <c r="X9" s="451"/>
    </row>
    <row r="10" spans="1:24" ht="28.5" customHeight="1">
      <c r="A10" s="405">
        <v>3</v>
      </c>
      <c r="B10" s="408" t="s">
        <v>159</v>
      </c>
      <c r="C10" s="30" t="s">
        <v>1051</v>
      </c>
      <c r="D10" s="423" t="s">
        <v>984</v>
      </c>
      <c r="E10" s="420">
        <v>45230</v>
      </c>
      <c r="F10" s="426">
        <v>96801</v>
      </c>
      <c r="G10" s="139"/>
      <c r="H10" s="446" t="s">
        <v>77</v>
      </c>
      <c r="I10" s="429" t="s">
        <v>1054</v>
      </c>
      <c r="J10" s="411">
        <f>90000+6801</f>
        <v>96801</v>
      </c>
      <c r="K10" s="414" t="s">
        <v>1053</v>
      </c>
      <c r="L10" s="417"/>
      <c r="M10" s="435"/>
      <c r="N10" s="438" t="s">
        <v>270</v>
      </c>
      <c r="O10" s="267"/>
      <c r="P10" s="420"/>
      <c r="Q10" s="268"/>
      <c r="R10" s="420">
        <f>E10+120</f>
        <v>45350</v>
      </c>
      <c r="S10" s="282" t="s">
        <v>1393</v>
      </c>
      <c r="T10" s="283">
        <v>45349</v>
      </c>
      <c r="U10" s="283">
        <f>R10+16</f>
        <v>45366</v>
      </c>
      <c r="V10" s="405" t="s">
        <v>40</v>
      </c>
      <c r="W10" s="420">
        <f>U10+30</f>
        <v>45396</v>
      </c>
      <c r="X10" s="432" t="s">
        <v>983</v>
      </c>
    </row>
    <row r="11" spans="1:24" ht="50.25" customHeight="1">
      <c r="A11" s="406"/>
      <c r="B11" s="409"/>
      <c r="C11" s="290" t="s">
        <v>982</v>
      </c>
      <c r="D11" s="424"/>
      <c r="E11" s="421"/>
      <c r="F11" s="427"/>
      <c r="G11" s="139"/>
      <c r="H11" s="447"/>
      <c r="I11" s="430"/>
      <c r="J11" s="412"/>
      <c r="K11" s="415"/>
      <c r="L11" s="418"/>
      <c r="M11" s="436"/>
      <c r="N11" s="439"/>
      <c r="O11" s="213"/>
      <c r="P11" s="421"/>
      <c r="Q11" s="269"/>
      <c r="R11" s="421"/>
      <c r="S11" s="5"/>
      <c r="T11" s="17"/>
      <c r="U11" s="17"/>
      <c r="V11" s="406"/>
      <c r="W11" s="406"/>
      <c r="X11" s="433"/>
    </row>
    <row r="12" spans="1:24" ht="36.75" customHeight="1">
      <c r="A12" s="407"/>
      <c r="B12" s="410"/>
      <c r="C12" s="31" t="s">
        <v>1052</v>
      </c>
      <c r="D12" s="425"/>
      <c r="E12" s="422"/>
      <c r="F12" s="428"/>
      <c r="G12" s="139"/>
      <c r="H12" s="448"/>
      <c r="I12" s="431"/>
      <c r="J12" s="413"/>
      <c r="K12" s="416"/>
      <c r="L12" s="419"/>
      <c r="M12" s="437"/>
      <c r="N12" s="440"/>
      <c r="O12" s="214"/>
      <c r="P12" s="422"/>
      <c r="Q12" s="270"/>
      <c r="R12" s="422"/>
      <c r="S12" s="5"/>
      <c r="T12" s="17"/>
      <c r="U12" s="17"/>
      <c r="V12" s="407"/>
      <c r="W12" s="407"/>
      <c r="X12" s="434"/>
    </row>
    <row r="13" spans="1:24" ht="36.75" customHeight="1">
      <c r="A13" s="405">
        <v>4</v>
      </c>
      <c r="B13" s="408" t="s">
        <v>198</v>
      </c>
      <c r="C13" s="30" t="s">
        <v>1097</v>
      </c>
      <c r="D13" s="423" t="s">
        <v>1077</v>
      </c>
      <c r="E13" s="420">
        <v>45253</v>
      </c>
      <c r="F13" s="426">
        <v>97397.41</v>
      </c>
      <c r="G13" s="139"/>
      <c r="H13" s="446" t="s">
        <v>77</v>
      </c>
      <c r="I13" s="429" t="s">
        <v>1095</v>
      </c>
      <c r="J13" s="411">
        <f>F13</f>
        <v>97397.41</v>
      </c>
      <c r="K13" s="414">
        <v>45257</v>
      </c>
      <c r="L13" s="417" t="s">
        <v>1317</v>
      </c>
      <c r="M13" s="435">
        <v>45310</v>
      </c>
      <c r="N13" s="441" t="s">
        <v>103</v>
      </c>
      <c r="O13" s="267"/>
      <c r="P13" s="268"/>
      <c r="Q13" s="268"/>
      <c r="R13" s="420">
        <f>E13+90</f>
        <v>45343</v>
      </c>
      <c r="S13" s="5"/>
      <c r="T13" s="17"/>
      <c r="U13" s="17"/>
      <c r="V13" s="405" t="s">
        <v>40</v>
      </c>
      <c r="W13" s="420">
        <f>R13+30</f>
        <v>45373</v>
      </c>
      <c r="X13" s="432" t="s">
        <v>1076</v>
      </c>
    </row>
    <row r="14" spans="1:24" ht="46.5" customHeight="1">
      <c r="A14" s="406"/>
      <c r="B14" s="409"/>
      <c r="C14" s="5" t="s">
        <v>1075</v>
      </c>
      <c r="D14" s="424"/>
      <c r="E14" s="421"/>
      <c r="F14" s="427"/>
      <c r="G14" s="139"/>
      <c r="H14" s="461"/>
      <c r="I14" s="430"/>
      <c r="J14" s="412"/>
      <c r="K14" s="415"/>
      <c r="L14" s="418"/>
      <c r="M14" s="436"/>
      <c r="N14" s="442"/>
      <c r="O14" s="213"/>
      <c r="P14" s="269"/>
      <c r="Q14" s="269"/>
      <c r="R14" s="421"/>
      <c r="S14" s="5"/>
      <c r="T14" s="17"/>
      <c r="U14" s="17"/>
      <c r="V14" s="406"/>
      <c r="W14" s="406"/>
      <c r="X14" s="433"/>
    </row>
    <row r="15" spans="1:24" ht="28.5" customHeight="1">
      <c r="A15" s="407"/>
      <c r="B15" s="410"/>
      <c r="C15" s="30" t="s">
        <v>1096</v>
      </c>
      <c r="D15" s="425"/>
      <c r="E15" s="422"/>
      <c r="F15" s="428"/>
      <c r="G15" s="139"/>
      <c r="H15" s="462"/>
      <c r="I15" s="431"/>
      <c r="J15" s="413"/>
      <c r="K15" s="416"/>
      <c r="L15" s="419"/>
      <c r="M15" s="437"/>
      <c r="N15" s="443"/>
      <c r="O15" s="214"/>
      <c r="P15" s="270"/>
      <c r="Q15" s="270"/>
      <c r="R15" s="422"/>
      <c r="S15" s="5"/>
      <c r="T15" s="17"/>
      <c r="U15" s="17"/>
      <c r="V15" s="407"/>
      <c r="W15" s="407"/>
      <c r="X15" s="434"/>
    </row>
    <row r="16" spans="1:24" ht="34.5" customHeight="1">
      <c r="A16" s="444"/>
      <c r="B16" s="444"/>
      <c r="C16" s="444"/>
      <c r="D16" s="452" t="s">
        <v>70</v>
      </c>
      <c r="E16" s="453"/>
      <c r="F16" s="91">
        <f>SUM(F4:F15)</f>
        <v>458099.70999999996</v>
      </c>
      <c r="G16" s="92"/>
      <c r="H16" s="93"/>
      <c r="I16" s="93"/>
      <c r="J16" s="94">
        <f>SUM(J4:J15)</f>
        <v>458099.70999999996</v>
      </c>
      <c r="K16" s="95"/>
      <c r="L16" s="93"/>
      <c r="M16" s="95"/>
      <c r="N16" s="96"/>
      <c r="O16" s="96"/>
      <c r="P16" s="97"/>
      <c r="Q16" s="96"/>
      <c r="R16" s="98"/>
      <c r="S16" s="96"/>
      <c r="T16" s="95"/>
      <c r="U16" s="95"/>
      <c r="V16" s="93"/>
      <c r="W16" s="93"/>
      <c r="X16" s="99"/>
    </row>
    <row r="17" spans="5:21" s="8" customFormat="1" ht="30" customHeight="1">
      <c r="E17" s="10"/>
      <c r="K17" s="10"/>
      <c r="M17" s="10"/>
      <c r="P17" s="10"/>
      <c r="Q17" s="11"/>
      <c r="T17" s="10"/>
      <c r="U17" s="10"/>
    </row>
    <row r="18" spans="5:21" s="8" customFormat="1" ht="30" customHeight="1">
      <c r="E18" s="10"/>
      <c r="F18" s="161"/>
      <c r="K18" s="10"/>
      <c r="L18" s="161"/>
      <c r="M18" s="10"/>
      <c r="P18" s="10"/>
      <c r="Q18" s="11"/>
      <c r="T18" s="10"/>
      <c r="U18" s="10"/>
    </row>
    <row r="19" spans="5:21" s="8" customFormat="1" ht="30" customHeight="1">
      <c r="E19" s="10"/>
      <c r="K19" s="10"/>
      <c r="M19" s="10"/>
      <c r="P19" s="10"/>
      <c r="Q19" s="11"/>
      <c r="T19" s="10"/>
      <c r="U19" s="10"/>
    </row>
    <row r="20" spans="5:21" s="8" customFormat="1" ht="30" customHeight="1">
      <c r="E20" s="10"/>
      <c r="K20" s="10"/>
      <c r="M20" s="10"/>
      <c r="P20" s="10"/>
      <c r="Q20" s="11"/>
      <c r="T20" s="10"/>
      <c r="U20" s="10"/>
    </row>
    <row r="21" spans="5:21" s="8" customFormat="1" ht="30" customHeight="1">
      <c r="E21" s="10"/>
      <c r="K21" s="10"/>
      <c r="M21" s="10"/>
      <c r="P21" s="10"/>
      <c r="Q21" s="11"/>
      <c r="T21" s="10"/>
      <c r="U21" s="10"/>
    </row>
    <row r="22" spans="5:21" s="8" customFormat="1" ht="30" customHeight="1">
      <c r="E22" s="10"/>
      <c r="K22" s="10"/>
      <c r="M22" s="10"/>
      <c r="P22" s="10"/>
      <c r="Q22" s="11"/>
      <c r="T22" s="10"/>
      <c r="U22" s="10"/>
    </row>
    <row r="23" spans="5:21" s="8" customFormat="1" ht="30" customHeight="1">
      <c r="E23" s="10"/>
      <c r="K23" s="10"/>
      <c r="M23" s="10"/>
      <c r="P23" s="10"/>
      <c r="Q23" s="11"/>
      <c r="T23" s="10"/>
      <c r="U23" s="10"/>
    </row>
    <row r="24" spans="5:21" s="8" customFormat="1" ht="30" customHeight="1">
      <c r="E24" s="10"/>
      <c r="K24" s="10"/>
      <c r="M24" s="10"/>
      <c r="P24" s="10"/>
      <c r="Q24" s="11"/>
      <c r="T24" s="10"/>
      <c r="U24" s="10"/>
    </row>
    <row r="25" spans="5:21" s="8" customFormat="1" ht="30" customHeight="1">
      <c r="E25" s="10"/>
      <c r="K25" s="10"/>
      <c r="M25" s="10"/>
      <c r="P25" s="10"/>
      <c r="Q25" s="11"/>
      <c r="T25" s="10"/>
      <c r="U25" s="10"/>
    </row>
    <row r="26" spans="5:21" s="8" customFormat="1" ht="30" customHeight="1">
      <c r="E26" s="10"/>
      <c r="K26" s="10"/>
      <c r="M26" s="10"/>
      <c r="P26" s="10"/>
      <c r="Q26" s="11"/>
      <c r="T26" s="10"/>
      <c r="U26" s="10"/>
    </row>
    <row r="27" spans="5:21" s="8" customFormat="1" ht="30" customHeight="1">
      <c r="E27" s="10"/>
      <c r="K27" s="10"/>
      <c r="M27" s="10"/>
      <c r="P27" s="10"/>
      <c r="Q27" s="11"/>
      <c r="T27" s="10"/>
      <c r="U27" s="10"/>
    </row>
    <row r="28" spans="5:21" s="8" customFormat="1" ht="30" customHeight="1">
      <c r="E28" s="10"/>
      <c r="K28" s="10"/>
      <c r="M28" s="10"/>
      <c r="P28" s="10"/>
      <c r="Q28" s="11"/>
      <c r="T28" s="10"/>
      <c r="U28" s="10"/>
    </row>
    <row r="29" spans="5:21" s="8" customFormat="1" ht="30" customHeight="1">
      <c r="E29" s="10"/>
      <c r="K29" s="10"/>
      <c r="M29" s="10"/>
      <c r="P29" s="10"/>
      <c r="Q29" s="11"/>
      <c r="T29" s="10"/>
      <c r="U29" s="10"/>
    </row>
    <row r="30" spans="5:21" s="8" customFormat="1" ht="30" customHeight="1">
      <c r="E30" s="10"/>
      <c r="K30" s="10"/>
      <c r="M30" s="10"/>
      <c r="P30" s="10"/>
      <c r="Q30" s="11"/>
      <c r="T30" s="10"/>
      <c r="U30" s="10"/>
    </row>
    <row r="31" spans="5:21" s="8" customFormat="1" ht="30" customHeight="1">
      <c r="E31" s="10"/>
      <c r="K31" s="10"/>
      <c r="M31" s="10"/>
      <c r="P31" s="10"/>
      <c r="Q31" s="11"/>
      <c r="T31" s="10"/>
      <c r="U31" s="10"/>
    </row>
    <row r="32" spans="5:21" s="8" customFormat="1" ht="30" customHeight="1">
      <c r="E32" s="10"/>
      <c r="K32" s="10"/>
      <c r="M32" s="10"/>
      <c r="P32" s="10"/>
      <c r="Q32" s="11"/>
      <c r="T32" s="10"/>
      <c r="U32" s="10"/>
    </row>
    <row r="33" spans="5:21" s="8" customFormat="1" ht="30" customHeight="1">
      <c r="E33" s="10"/>
      <c r="K33" s="10"/>
      <c r="M33" s="10"/>
      <c r="P33" s="10"/>
      <c r="Q33" s="11"/>
      <c r="T33" s="10"/>
      <c r="U33" s="10"/>
    </row>
    <row r="34" spans="5:21" s="8" customFormat="1" ht="30" customHeight="1">
      <c r="E34" s="10"/>
      <c r="K34" s="10"/>
      <c r="M34" s="10"/>
      <c r="P34" s="10"/>
      <c r="Q34" s="11"/>
      <c r="T34" s="10"/>
      <c r="U34" s="10"/>
    </row>
    <row r="35" spans="5:21" s="8" customFormat="1" ht="30" customHeight="1">
      <c r="E35" s="10"/>
      <c r="K35" s="10"/>
      <c r="M35" s="10"/>
      <c r="P35" s="10"/>
      <c r="Q35" s="11"/>
      <c r="T35" s="10"/>
      <c r="U35" s="10"/>
    </row>
    <row r="36" spans="5:21" s="8" customFormat="1" ht="30" customHeight="1">
      <c r="E36" s="10"/>
      <c r="K36" s="10"/>
      <c r="M36" s="10"/>
      <c r="P36" s="10"/>
      <c r="Q36" s="11"/>
      <c r="T36" s="10"/>
      <c r="U36" s="10"/>
    </row>
    <row r="37" spans="5:21" s="8" customFormat="1" ht="30" customHeight="1">
      <c r="E37" s="10"/>
      <c r="K37" s="10"/>
      <c r="M37" s="10"/>
      <c r="P37" s="10"/>
      <c r="Q37" s="11"/>
      <c r="T37" s="10"/>
      <c r="U37" s="10"/>
    </row>
    <row r="38" spans="5:21" s="8" customFormat="1" ht="30" customHeight="1">
      <c r="E38" s="10"/>
      <c r="K38" s="10"/>
      <c r="M38" s="10"/>
      <c r="P38" s="10"/>
      <c r="Q38" s="11"/>
      <c r="T38" s="10"/>
      <c r="U38" s="10"/>
    </row>
    <row r="39" spans="5:21" s="8" customFormat="1" ht="30" customHeight="1">
      <c r="E39" s="10"/>
      <c r="K39" s="10"/>
      <c r="M39" s="10"/>
      <c r="P39" s="10"/>
      <c r="Q39" s="11"/>
      <c r="T39" s="10"/>
      <c r="U39" s="10"/>
    </row>
    <row r="40" spans="5:21" s="8" customFormat="1" ht="30" customHeight="1">
      <c r="E40" s="10"/>
      <c r="K40" s="10"/>
      <c r="M40" s="10"/>
      <c r="P40" s="10"/>
      <c r="Q40" s="11"/>
      <c r="T40" s="10"/>
      <c r="U40" s="10"/>
    </row>
    <row r="41" spans="5:21" s="8" customFormat="1" ht="30" customHeight="1">
      <c r="E41" s="10"/>
      <c r="K41" s="10"/>
      <c r="M41" s="10"/>
      <c r="P41" s="10"/>
      <c r="Q41" s="11"/>
      <c r="T41" s="10"/>
      <c r="U41" s="10"/>
    </row>
    <row r="42" spans="5:21" s="8" customFormat="1" ht="30" customHeight="1">
      <c r="E42" s="10"/>
      <c r="K42" s="10"/>
      <c r="M42" s="10"/>
      <c r="P42" s="10"/>
      <c r="Q42" s="11"/>
      <c r="T42" s="10"/>
      <c r="U42" s="10"/>
    </row>
    <row r="43" spans="5:21" s="8" customFormat="1" ht="30" customHeight="1">
      <c r="E43" s="10"/>
      <c r="K43" s="10"/>
      <c r="M43" s="10"/>
      <c r="P43" s="10"/>
      <c r="Q43" s="11"/>
      <c r="T43" s="10"/>
      <c r="U43" s="10"/>
    </row>
    <row r="44" spans="5:21" s="8" customFormat="1" ht="30" customHeight="1">
      <c r="E44" s="10"/>
      <c r="K44" s="10"/>
      <c r="M44" s="10"/>
      <c r="P44" s="10"/>
      <c r="Q44" s="11"/>
      <c r="T44" s="10"/>
      <c r="U44" s="10"/>
    </row>
    <row r="45" spans="5:21" s="8" customFormat="1" ht="30" customHeight="1">
      <c r="E45" s="10"/>
      <c r="K45" s="10"/>
      <c r="M45" s="10"/>
      <c r="P45" s="10"/>
      <c r="Q45" s="11"/>
      <c r="T45" s="10"/>
      <c r="U45" s="10"/>
    </row>
    <row r="46" spans="5:21" s="8" customFormat="1" ht="30" customHeight="1">
      <c r="E46" s="10"/>
      <c r="K46" s="10"/>
      <c r="M46" s="10"/>
      <c r="P46" s="10"/>
      <c r="Q46" s="11"/>
      <c r="T46" s="10"/>
      <c r="U46" s="10"/>
    </row>
    <row r="47" spans="5:21" s="8" customFormat="1" ht="30" customHeight="1">
      <c r="E47" s="10"/>
      <c r="K47" s="10"/>
      <c r="M47" s="10"/>
      <c r="P47" s="10"/>
      <c r="Q47" s="11"/>
      <c r="T47" s="10"/>
      <c r="U47" s="10"/>
    </row>
    <row r="48" spans="5:21" s="8" customFormat="1" ht="30" customHeight="1">
      <c r="E48" s="10"/>
      <c r="K48" s="10"/>
      <c r="M48" s="10"/>
      <c r="P48" s="10"/>
      <c r="Q48" s="11"/>
      <c r="T48" s="10"/>
      <c r="U48" s="10"/>
    </row>
    <row r="49" spans="5:21" s="8" customFormat="1" ht="30" customHeight="1">
      <c r="E49" s="10"/>
      <c r="K49" s="10"/>
      <c r="M49" s="10"/>
      <c r="P49" s="10"/>
      <c r="Q49" s="11"/>
      <c r="T49" s="10"/>
      <c r="U49" s="10"/>
    </row>
    <row r="50" spans="5:21" s="8" customFormat="1" ht="30" customHeight="1">
      <c r="E50" s="10"/>
      <c r="K50" s="10"/>
      <c r="M50" s="10"/>
      <c r="P50" s="10"/>
      <c r="Q50" s="11"/>
      <c r="T50" s="10"/>
      <c r="U50" s="10"/>
    </row>
    <row r="51" spans="5:21" s="8" customFormat="1" ht="30" customHeight="1">
      <c r="E51" s="10"/>
      <c r="K51" s="10"/>
      <c r="M51" s="10"/>
      <c r="P51" s="10"/>
      <c r="Q51" s="11"/>
      <c r="T51" s="10"/>
      <c r="U51" s="10"/>
    </row>
    <row r="52" spans="5:21" s="8" customFormat="1" ht="30" customHeight="1">
      <c r="E52" s="10"/>
      <c r="K52" s="10"/>
      <c r="M52" s="10"/>
      <c r="P52" s="10"/>
      <c r="Q52" s="11"/>
      <c r="T52" s="10"/>
      <c r="U52" s="10"/>
    </row>
    <row r="53" spans="5:21" s="8" customFormat="1" ht="30" customHeight="1">
      <c r="E53" s="10"/>
      <c r="K53" s="10"/>
      <c r="M53" s="10"/>
      <c r="P53" s="10"/>
      <c r="Q53" s="11"/>
      <c r="T53" s="10"/>
      <c r="U53" s="10"/>
    </row>
    <row r="54" spans="5:21" s="8" customFormat="1" ht="30" customHeight="1">
      <c r="E54" s="10"/>
      <c r="K54" s="10"/>
      <c r="M54" s="10"/>
      <c r="P54" s="10"/>
      <c r="Q54" s="11"/>
      <c r="T54" s="10"/>
      <c r="U54" s="10"/>
    </row>
    <row r="55" spans="5:21" s="8" customFormat="1" ht="30" customHeight="1">
      <c r="E55" s="10"/>
      <c r="K55" s="10"/>
      <c r="M55" s="10"/>
      <c r="P55" s="10"/>
      <c r="Q55" s="11"/>
      <c r="T55" s="10"/>
      <c r="U55" s="10"/>
    </row>
    <row r="56" spans="5:21" s="8" customFormat="1" ht="30" customHeight="1">
      <c r="E56" s="10"/>
      <c r="K56" s="10"/>
      <c r="M56" s="10"/>
      <c r="P56" s="10"/>
      <c r="Q56" s="11"/>
      <c r="T56" s="10"/>
      <c r="U56" s="10"/>
    </row>
    <row r="57" spans="5:21" s="8" customFormat="1" ht="30" customHeight="1">
      <c r="E57" s="10"/>
      <c r="K57" s="10"/>
      <c r="M57" s="10"/>
      <c r="P57" s="10"/>
      <c r="Q57" s="11"/>
      <c r="T57" s="10"/>
      <c r="U57" s="10"/>
    </row>
    <row r="58" spans="5:21" s="8" customFormat="1" ht="30" customHeight="1">
      <c r="E58" s="10"/>
      <c r="K58" s="10"/>
      <c r="M58" s="10"/>
      <c r="P58" s="10"/>
      <c r="Q58" s="11"/>
      <c r="T58" s="10"/>
      <c r="U58" s="10"/>
    </row>
    <row r="59" spans="5:21" s="8" customFormat="1" ht="30" customHeight="1">
      <c r="E59" s="10"/>
      <c r="K59" s="10"/>
      <c r="M59" s="10"/>
      <c r="P59" s="10"/>
      <c r="Q59" s="11"/>
      <c r="T59" s="10"/>
      <c r="U59" s="10"/>
    </row>
    <row r="60" spans="5:21" s="8" customFormat="1" ht="30" customHeight="1">
      <c r="E60" s="10"/>
      <c r="K60" s="10"/>
      <c r="M60" s="10"/>
      <c r="P60" s="10"/>
      <c r="Q60" s="11"/>
      <c r="T60" s="10"/>
      <c r="U60" s="10"/>
    </row>
    <row r="61" spans="5:21" s="8" customFormat="1" ht="30" customHeight="1">
      <c r="E61" s="10"/>
      <c r="K61" s="10"/>
      <c r="M61" s="10"/>
      <c r="P61" s="10"/>
      <c r="Q61" s="11"/>
      <c r="T61" s="10"/>
      <c r="U61" s="10"/>
    </row>
    <row r="62" spans="5:21" s="8" customFormat="1" ht="30" customHeight="1">
      <c r="E62" s="10"/>
      <c r="K62" s="10"/>
      <c r="M62" s="10"/>
      <c r="P62" s="10"/>
      <c r="Q62" s="11"/>
      <c r="T62" s="10"/>
      <c r="U62" s="10"/>
    </row>
    <row r="63" spans="5:21" s="8" customFormat="1" ht="30" customHeight="1">
      <c r="E63" s="10"/>
      <c r="K63" s="10"/>
      <c r="M63" s="10"/>
      <c r="P63" s="10"/>
      <c r="Q63" s="11"/>
      <c r="T63" s="10"/>
      <c r="U63" s="10"/>
    </row>
    <row r="64" spans="5:21" s="8" customFormat="1" ht="30" customHeight="1">
      <c r="E64" s="10"/>
      <c r="K64" s="10"/>
      <c r="M64" s="10"/>
      <c r="P64" s="10"/>
      <c r="Q64" s="11"/>
      <c r="T64" s="10"/>
      <c r="U64" s="10"/>
    </row>
    <row r="65" spans="5:21" s="8" customFormat="1" ht="30" customHeight="1">
      <c r="E65" s="10"/>
      <c r="K65" s="10"/>
      <c r="M65" s="10"/>
      <c r="P65" s="10"/>
      <c r="Q65" s="11"/>
      <c r="T65" s="10"/>
      <c r="U65" s="10"/>
    </row>
    <row r="66" spans="5:21" s="8" customFormat="1" ht="30" customHeight="1">
      <c r="E66" s="10"/>
      <c r="K66" s="10"/>
      <c r="M66" s="10"/>
      <c r="P66" s="10"/>
      <c r="Q66" s="11"/>
      <c r="T66" s="10"/>
      <c r="U66" s="10"/>
    </row>
    <row r="67" spans="5:21" s="8" customFormat="1" ht="30" customHeight="1">
      <c r="E67" s="10"/>
      <c r="K67" s="10"/>
      <c r="M67" s="10"/>
      <c r="P67" s="10"/>
      <c r="Q67" s="11"/>
      <c r="T67" s="10"/>
      <c r="U67" s="10"/>
    </row>
    <row r="68" spans="5:21" s="8" customFormat="1" ht="30" customHeight="1">
      <c r="E68" s="10"/>
      <c r="K68" s="10"/>
      <c r="M68" s="10"/>
      <c r="P68" s="10"/>
      <c r="Q68" s="11"/>
      <c r="T68" s="10"/>
      <c r="U68" s="10"/>
    </row>
    <row r="69" spans="5:21" s="8" customFormat="1" ht="30" customHeight="1">
      <c r="E69" s="10"/>
      <c r="K69" s="10"/>
      <c r="M69" s="10"/>
      <c r="P69" s="10"/>
      <c r="Q69" s="11"/>
      <c r="T69" s="10"/>
      <c r="U69" s="10"/>
    </row>
    <row r="70" spans="5:21" s="8" customFormat="1" ht="30" customHeight="1">
      <c r="E70" s="10"/>
      <c r="K70" s="10"/>
      <c r="M70" s="10"/>
      <c r="P70" s="10"/>
      <c r="Q70" s="11"/>
      <c r="T70" s="10"/>
      <c r="U70" s="10"/>
    </row>
    <row r="71" spans="5:21" s="8" customFormat="1" ht="30" customHeight="1">
      <c r="E71" s="10"/>
      <c r="K71" s="10"/>
      <c r="M71" s="10"/>
      <c r="P71" s="10"/>
      <c r="Q71" s="11"/>
      <c r="T71" s="10"/>
      <c r="U71" s="10"/>
    </row>
    <row r="72" spans="5:21" s="8" customFormat="1" ht="30" customHeight="1">
      <c r="E72" s="10"/>
      <c r="K72" s="10"/>
      <c r="M72" s="10"/>
      <c r="P72" s="10"/>
      <c r="Q72" s="11"/>
      <c r="T72" s="10"/>
      <c r="U72" s="10"/>
    </row>
    <row r="73" spans="5:21" s="8" customFormat="1" ht="30" customHeight="1">
      <c r="E73" s="10"/>
      <c r="K73" s="10"/>
      <c r="M73" s="10"/>
      <c r="P73" s="10"/>
      <c r="Q73" s="11"/>
      <c r="T73" s="10"/>
      <c r="U73" s="10"/>
    </row>
    <row r="74" spans="5:21" s="8" customFormat="1" ht="30" customHeight="1">
      <c r="E74" s="10"/>
      <c r="K74" s="10"/>
      <c r="M74" s="10"/>
      <c r="P74" s="10"/>
      <c r="Q74" s="11"/>
      <c r="T74" s="10"/>
      <c r="U74" s="10"/>
    </row>
    <row r="75" spans="5:21" s="8" customFormat="1" ht="30" customHeight="1">
      <c r="E75" s="10"/>
      <c r="K75" s="10"/>
      <c r="M75" s="10"/>
      <c r="P75" s="10"/>
      <c r="Q75" s="11"/>
      <c r="T75" s="10"/>
      <c r="U75" s="10"/>
    </row>
    <row r="76" spans="5:21" s="8" customFormat="1" ht="30" customHeight="1">
      <c r="E76" s="10"/>
      <c r="K76" s="10"/>
      <c r="M76" s="10"/>
      <c r="P76" s="10"/>
      <c r="Q76" s="11"/>
      <c r="T76" s="10"/>
      <c r="U76" s="10"/>
    </row>
    <row r="77" spans="5:21" s="8" customFormat="1" ht="30" customHeight="1">
      <c r="E77" s="10"/>
      <c r="K77" s="10"/>
      <c r="M77" s="10"/>
      <c r="P77" s="10"/>
      <c r="Q77" s="11"/>
      <c r="T77" s="10"/>
      <c r="U77" s="10"/>
    </row>
    <row r="78" spans="5:21" s="8" customFormat="1" ht="30" customHeight="1">
      <c r="E78" s="10"/>
      <c r="K78" s="10"/>
      <c r="M78" s="10"/>
      <c r="P78" s="10"/>
      <c r="Q78" s="11"/>
      <c r="T78" s="10"/>
      <c r="U78" s="10"/>
    </row>
    <row r="79" spans="5:21" s="8" customFormat="1" ht="30" customHeight="1">
      <c r="E79" s="10"/>
      <c r="K79" s="10"/>
      <c r="M79" s="10"/>
      <c r="P79" s="10"/>
      <c r="Q79" s="11"/>
      <c r="T79" s="10"/>
      <c r="U79" s="10"/>
    </row>
    <row r="80" spans="5:21" s="8" customFormat="1" ht="30" customHeight="1">
      <c r="E80" s="10"/>
      <c r="K80" s="10"/>
      <c r="M80" s="10"/>
      <c r="P80" s="10"/>
      <c r="Q80" s="11"/>
      <c r="T80" s="10"/>
      <c r="U80" s="10"/>
    </row>
    <row r="81" spans="5:21" s="8" customFormat="1" ht="30" customHeight="1">
      <c r="E81" s="10"/>
      <c r="K81" s="10"/>
      <c r="M81" s="10"/>
      <c r="P81" s="10"/>
      <c r="Q81" s="11"/>
      <c r="T81" s="10"/>
      <c r="U81" s="10"/>
    </row>
    <row r="82" spans="5:21" s="8" customFormat="1" ht="30" customHeight="1">
      <c r="E82" s="10"/>
      <c r="K82" s="10"/>
      <c r="M82" s="10"/>
      <c r="P82" s="10"/>
      <c r="Q82" s="11"/>
      <c r="T82" s="10"/>
      <c r="U82" s="10"/>
    </row>
    <row r="83" spans="5:21" s="8" customFormat="1" ht="30" customHeight="1">
      <c r="E83" s="10"/>
      <c r="K83" s="10"/>
      <c r="M83" s="10"/>
      <c r="P83" s="10"/>
      <c r="Q83" s="11"/>
      <c r="T83" s="10"/>
      <c r="U83" s="10"/>
    </row>
    <row r="84" spans="5:21" s="8" customFormat="1" ht="30" customHeight="1">
      <c r="E84" s="10"/>
      <c r="K84" s="10"/>
      <c r="M84" s="10"/>
      <c r="P84" s="10"/>
      <c r="Q84" s="11"/>
      <c r="T84" s="10"/>
      <c r="U84" s="10"/>
    </row>
    <row r="85" spans="5:21" s="8" customFormat="1" ht="30" customHeight="1">
      <c r="E85" s="10"/>
      <c r="K85" s="10"/>
      <c r="M85" s="10"/>
      <c r="P85" s="10"/>
      <c r="Q85" s="11"/>
      <c r="T85" s="10"/>
      <c r="U85" s="10"/>
    </row>
    <row r="86" spans="5:21" s="8" customFormat="1" ht="30" customHeight="1">
      <c r="E86" s="10"/>
      <c r="K86" s="10"/>
      <c r="M86" s="10"/>
      <c r="P86" s="10"/>
      <c r="Q86" s="11"/>
      <c r="T86" s="10"/>
      <c r="U86" s="10"/>
    </row>
    <row r="87" spans="5:21" s="8" customFormat="1" ht="30" customHeight="1">
      <c r="E87" s="10"/>
      <c r="K87" s="10"/>
      <c r="M87" s="10"/>
      <c r="P87" s="10"/>
      <c r="Q87" s="11"/>
      <c r="T87" s="10"/>
      <c r="U87" s="10"/>
    </row>
    <row r="88" spans="5:21" s="8" customFormat="1" ht="30" customHeight="1">
      <c r="E88" s="10"/>
      <c r="K88" s="10"/>
      <c r="M88" s="10"/>
      <c r="P88" s="10"/>
      <c r="Q88" s="11"/>
      <c r="T88" s="10"/>
      <c r="U88" s="10"/>
    </row>
    <row r="89" spans="5:21" s="8" customFormat="1" ht="30" customHeight="1">
      <c r="E89" s="10"/>
      <c r="K89" s="10"/>
      <c r="M89" s="10"/>
      <c r="P89" s="10"/>
      <c r="Q89" s="11"/>
      <c r="T89" s="10"/>
      <c r="U89" s="10"/>
    </row>
    <row r="90" spans="5:21" s="8" customFormat="1" ht="30" customHeight="1">
      <c r="E90" s="10"/>
      <c r="K90" s="10"/>
      <c r="M90" s="10"/>
      <c r="P90" s="10"/>
      <c r="Q90" s="11"/>
      <c r="T90" s="10"/>
      <c r="U90" s="10"/>
    </row>
    <row r="91" spans="5:21" s="8" customFormat="1" ht="30" customHeight="1">
      <c r="E91" s="10"/>
      <c r="K91" s="10"/>
      <c r="M91" s="10"/>
      <c r="P91" s="10"/>
      <c r="Q91" s="11"/>
      <c r="T91" s="10"/>
      <c r="U91" s="10"/>
    </row>
    <row r="92" spans="5:21" s="8" customFormat="1" ht="30" customHeight="1">
      <c r="E92" s="10"/>
      <c r="K92" s="10"/>
      <c r="M92" s="10"/>
      <c r="P92" s="10"/>
      <c r="Q92" s="11"/>
      <c r="T92" s="10"/>
      <c r="U92" s="10"/>
    </row>
    <row r="93" spans="5:21" s="8" customFormat="1" ht="30" customHeight="1">
      <c r="E93" s="10"/>
      <c r="K93" s="10"/>
      <c r="M93" s="10"/>
      <c r="P93" s="10"/>
      <c r="Q93" s="11"/>
      <c r="T93" s="10"/>
      <c r="U93" s="10"/>
    </row>
    <row r="94" spans="5:21" s="8" customFormat="1" ht="30" customHeight="1">
      <c r="E94" s="10"/>
      <c r="K94" s="10"/>
      <c r="M94" s="10"/>
      <c r="P94" s="10"/>
      <c r="Q94" s="11"/>
      <c r="T94" s="10"/>
      <c r="U94" s="10"/>
    </row>
    <row r="95" spans="5:21" s="8" customFormat="1" ht="30" customHeight="1">
      <c r="E95" s="10"/>
      <c r="K95" s="10"/>
      <c r="M95" s="10"/>
      <c r="P95" s="10"/>
      <c r="Q95" s="11"/>
      <c r="T95" s="10"/>
      <c r="U95" s="10"/>
    </row>
    <row r="96" spans="5:21" s="8" customFormat="1" ht="30" customHeight="1">
      <c r="E96" s="10"/>
      <c r="K96" s="10"/>
      <c r="M96" s="10"/>
      <c r="P96" s="10"/>
      <c r="Q96" s="11"/>
      <c r="T96" s="10"/>
      <c r="U96" s="10"/>
    </row>
    <row r="97" spans="5:21" s="8" customFormat="1" ht="30" customHeight="1">
      <c r="E97" s="10"/>
      <c r="K97" s="10"/>
      <c r="M97" s="10"/>
      <c r="P97" s="10"/>
      <c r="Q97" s="11"/>
      <c r="T97" s="10"/>
      <c r="U97" s="10"/>
    </row>
    <row r="98" spans="5:21" s="8" customFormat="1" ht="30" customHeight="1">
      <c r="E98" s="10"/>
      <c r="K98" s="10"/>
      <c r="M98" s="10"/>
      <c r="P98" s="10"/>
      <c r="Q98" s="11"/>
      <c r="T98" s="10"/>
      <c r="U98" s="10"/>
    </row>
    <row r="99" spans="5:21" s="8" customFormat="1" ht="30" customHeight="1">
      <c r="E99" s="10"/>
      <c r="K99" s="10"/>
      <c r="M99" s="10"/>
      <c r="P99" s="10"/>
      <c r="Q99" s="11"/>
      <c r="T99" s="10"/>
      <c r="U99" s="10"/>
    </row>
    <row r="100" spans="5:21" s="8" customFormat="1" ht="30" customHeight="1">
      <c r="E100" s="10"/>
      <c r="K100" s="10"/>
      <c r="M100" s="10"/>
      <c r="P100" s="10"/>
      <c r="Q100" s="11"/>
      <c r="T100" s="10"/>
      <c r="U100" s="10"/>
    </row>
    <row r="101" spans="5:21" s="8" customFormat="1" ht="30" customHeight="1">
      <c r="E101" s="10"/>
      <c r="K101" s="10"/>
      <c r="M101" s="10"/>
      <c r="P101" s="10"/>
      <c r="Q101" s="11"/>
      <c r="T101" s="10"/>
      <c r="U101" s="10"/>
    </row>
    <row r="102" spans="5:21" s="8" customFormat="1" ht="30" customHeight="1">
      <c r="E102" s="10"/>
      <c r="K102" s="10"/>
      <c r="M102" s="10"/>
      <c r="P102" s="10"/>
      <c r="Q102" s="11"/>
      <c r="T102" s="10"/>
      <c r="U102" s="10"/>
    </row>
    <row r="103" spans="5:21" s="8" customFormat="1" ht="30" customHeight="1">
      <c r="E103" s="10"/>
      <c r="K103" s="10"/>
      <c r="M103" s="10"/>
      <c r="P103" s="10"/>
      <c r="Q103" s="11"/>
      <c r="T103" s="10"/>
      <c r="U103" s="10"/>
    </row>
    <row r="104" spans="5:21" s="8" customFormat="1" ht="30" customHeight="1">
      <c r="E104" s="10"/>
      <c r="K104" s="10"/>
      <c r="M104" s="10"/>
      <c r="P104" s="10"/>
      <c r="Q104" s="11"/>
      <c r="T104" s="10"/>
      <c r="U104" s="10"/>
    </row>
    <row r="105" spans="5:21" s="8" customFormat="1" ht="30" customHeight="1">
      <c r="E105" s="10"/>
      <c r="K105" s="10"/>
      <c r="M105" s="10"/>
      <c r="P105" s="10"/>
      <c r="Q105" s="11"/>
      <c r="T105" s="10"/>
      <c r="U105" s="10"/>
    </row>
    <row r="106" spans="5:21" s="8" customFormat="1" ht="30" customHeight="1">
      <c r="E106" s="10"/>
      <c r="K106" s="10"/>
      <c r="M106" s="10"/>
      <c r="P106" s="10"/>
      <c r="Q106" s="11"/>
      <c r="T106" s="10"/>
      <c r="U106" s="10"/>
    </row>
    <row r="107" spans="5:21" s="8" customFormat="1" ht="30" customHeight="1">
      <c r="E107" s="10"/>
      <c r="K107" s="10"/>
      <c r="M107" s="10"/>
      <c r="P107" s="10"/>
      <c r="Q107" s="11"/>
      <c r="T107" s="10"/>
      <c r="U107" s="10"/>
    </row>
    <row r="108" spans="5:21" s="8" customFormat="1" ht="30" customHeight="1">
      <c r="E108" s="10"/>
      <c r="K108" s="10"/>
      <c r="M108" s="10"/>
      <c r="P108" s="10"/>
      <c r="Q108" s="11"/>
      <c r="T108" s="10"/>
      <c r="U108" s="10"/>
    </row>
    <row r="109" spans="5:21" s="8" customFormat="1" ht="30" customHeight="1">
      <c r="E109" s="10"/>
      <c r="K109" s="10"/>
      <c r="M109" s="10"/>
      <c r="P109" s="10"/>
      <c r="Q109" s="11"/>
      <c r="T109" s="10"/>
      <c r="U109" s="10"/>
    </row>
    <row r="110" spans="5:21" s="8" customFormat="1" ht="30" customHeight="1">
      <c r="E110" s="10"/>
      <c r="K110" s="10"/>
      <c r="M110" s="10"/>
      <c r="P110" s="10"/>
      <c r="Q110" s="11"/>
      <c r="T110" s="10"/>
      <c r="U110" s="10"/>
    </row>
    <row r="111" spans="5:21" s="8" customFormat="1" ht="30" customHeight="1">
      <c r="E111" s="10"/>
      <c r="K111" s="10"/>
      <c r="M111" s="10"/>
      <c r="P111" s="10"/>
      <c r="Q111" s="11"/>
      <c r="T111" s="10"/>
      <c r="U111" s="10"/>
    </row>
    <row r="112" spans="5:21" s="8" customFormat="1" ht="30" customHeight="1">
      <c r="E112" s="10"/>
      <c r="K112" s="10"/>
      <c r="M112" s="10"/>
      <c r="P112" s="10"/>
      <c r="Q112" s="11"/>
      <c r="T112" s="10"/>
      <c r="U112" s="10"/>
    </row>
    <row r="113" spans="5:21" s="8" customFormat="1" ht="30" customHeight="1">
      <c r="E113" s="10"/>
      <c r="K113" s="10"/>
      <c r="M113" s="10"/>
      <c r="P113" s="10"/>
      <c r="Q113" s="11"/>
      <c r="T113" s="10"/>
      <c r="U113" s="10"/>
    </row>
    <row r="114" spans="5:21" s="8" customFormat="1" ht="30" customHeight="1">
      <c r="E114" s="10"/>
      <c r="K114" s="10"/>
      <c r="M114" s="10"/>
      <c r="P114" s="10"/>
      <c r="Q114" s="11"/>
      <c r="T114" s="10"/>
      <c r="U114" s="10"/>
    </row>
    <row r="115" spans="5:21" s="8" customFormat="1" ht="30" customHeight="1">
      <c r="E115" s="10"/>
      <c r="K115" s="10"/>
      <c r="M115" s="10"/>
      <c r="P115" s="10"/>
      <c r="Q115" s="11"/>
      <c r="T115" s="10"/>
      <c r="U115" s="10"/>
    </row>
    <row r="116" spans="5:21" s="8" customFormat="1" ht="30" customHeight="1">
      <c r="E116" s="10"/>
      <c r="K116" s="10"/>
      <c r="M116" s="10"/>
      <c r="P116" s="10"/>
      <c r="Q116" s="11"/>
      <c r="T116" s="10"/>
      <c r="U116" s="10"/>
    </row>
    <row r="117" spans="5:21" s="8" customFormat="1" ht="30" customHeight="1">
      <c r="E117" s="10"/>
      <c r="K117" s="10"/>
      <c r="M117" s="10"/>
      <c r="P117" s="10"/>
      <c r="Q117" s="11"/>
      <c r="T117" s="10"/>
      <c r="U117" s="10"/>
    </row>
    <row r="118" spans="5:21" s="8" customFormat="1" ht="30" customHeight="1">
      <c r="E118" s="10"/>
      <c r="K118" s="10"/>
      <c r="M118" s="10"/>
      <c r="P118" s="10"/>
      <c r="Q118" s="11"/>
      <c r="T118" s="10"/>
      <c r="U118" s="10"/>
    </row>
    <row r="119" spans="5:21" s="8" customFormat="1" ht="30" customHeight="1">
      <c r="E119" s="10"/>
      <c r="K119" s="10"/>
      <c r="M119" s="10"/>
      <c r="P119" s="10"/>
      <c r="Q119" s="11"/>
      <c r="T119" s="10"/>
      <c r="U119" s="10"/>
    </row>
    <row r="120" spans="5:21" s="8" customFormat="1" ht="30" customHeight="1">
      <c r="E120" s="10"/>
      <c r="K120" s="10"/>
      <c r="M120" s="10"/>
      <c r="P120" s="10"/>
      <c r="Q120" s="11"/>
      <c r="T120" s="10"/>
      <c r="U120" s="10"/>
    </row>
    <row r="121" spans="5:21" s="8" customFormat="1" ht="30" customHeight="1">
      <c r="E121" s="10"/>
      <c r="K121" s="10"/>
      <c r="M121" s="10"/>
      <c r="P121" s="10"/>
      <c r="Q121" s="11"/>
      <c r="T121" s="10"/>
      <c r="U121" s="10"/>
    </row>
    <row r="122" spans="5:21" s="8" customFormat="1" ht="30" customHeight="1">
      <c r="E122" s="10"/>
      <c r="K122" s="10"/>
      <c r="M122" s="10"/>
      <c r="P122" s="10"/>
      <c r="Q122" s="11"/>
      <c r="T122" s="10"/>
      <c r="U122" s="10"/>
    </row>
    <row r="123" spans="5:21" s="8" customFormat="1" ht="30" customHeight="1">
      <c r="E123" s="10"/>
      <c r="K123" s="10"/>
      <c r="M123" s="10"/>
      <c r="P123" s="10"/>
      <c r="Q123" s="11"/>
      <c r="T123" s="10"/>
      <c r="U123" s="10"/>
    </row>
    <row r="124" spans="5:21" s="8" customFormat="1" ht="30" customHeight="1">
      <c r="E124" s="10"/>
      <c r="K124" s="10"/>
      <c r="M124" s="10"/>
      <c r="P124" s="10"/>
      <c r="Q124" s="11"/>
      <c r="T124" s="10"/>
      <c r="U124" s="10"/>
    </row>
    <row r="125" spans="5:21" s="8" customFormat="1" ht="30" customHeight="1">
      <c r="E125" s="10"/>
      <c r="K125" s="10"/>
      <c r="M125" s="10"/>
      <c r="P125" s="10"/>
      <c r="Q125" s="11"/>
      <c r="T125" s="10"/>
      <c r="U125" s="10"/>
    </row>
    <row r="126" spans="5:21" s="8" customFormat="1" ht="30" customHeight="1">
      <c r="E126" s="10"/>
      <c r="K126" s="10"/>
      <c r="M126" s="10"/>
      <c r="P126" s="10"/>
      <c r="Q126" s="11"/>
      <c r="T126" s="10"/>
      <c r="U126" s="10"/>
    </row>
    <row r="127" spans="5:21" s="8" customFormat="1" ht="30" customHeight="1">
      <c r="E127" s="10"/>
      <c r="K127" s="10"/>
      <c r="M127" s="10"/>
      <c r="P127" s="10"/>
      <c r="Q127" s="11"/>
      <c r="T127" s="10"/>
      <c r="U127" s="10"/>
    </row>
    <row r="128" spans="5:21" s="8" customFormat="1" ht="30" customHeight="1">
      <c r="E128" s="10"/>
      <c r="K128" s="10"/>
      <c r="M128" s="10"/>
      <c r="P128" s="10"/>
      <c r="Q128" s="11"/>
      <c r="T128" s="10"/>
      <c r="U128" s="10"/>
    </row>
    <row r="129" spans="5:21" s="8" customFormat="1" ht="30" customHeight="1">
      <c r="E129" s="10"/>
      <c r="K129" s="10"/>
      <c r="M129" s="10"/>
      <c r="P129" s="10"/>
      <c r="Q129" s="11"/>
      <c r="T129" s="10"/>
      <c r="U129" s="10"/>
    </row>
    <row r="130" spans="5:21" s="8" customFormat="1" ht="30" customHeight="1">
      <c r="E130" s="10"/>
      <c r="K130" s="10"/>
      <c r="M130" s="10"/>
      <c r="P130" s="10"/>
      <c r="Q130" s="11"/>
      <c r="T130" s="10"/>
      <c r="U130" s="10"/>
    </row>
    <row r="131" spans="5:21" s="8" customFormat="1" ht="30" customHeight="1">
      <c r="E131" s="10"/>
      <c r="K131" s="10"/>
      <c r="M131" s="10"/>
      <c r="P131" s="10"/>
      <c r="Q131" s="11"/>
      <c r="T131" s="10"/>
      <c r="U131" s="10"/>
    </row>
    <row r="132" spans="5:21" s="8" customFormat="1" ht="30" customHeight="1">
      <c r="E132" s="10"/>
      <c r="K132" s="10"/>
      <c r="M132" s="10"/>
      <c r="P132" s="10"/>
      <c r="Q132" s="11"/>
      <c r="T132" s="10"/>
      <c r="U132" s="10"/>
    </row>
    <row r="133" spans="5:21" s="8" customFormat="1" ht="30" customHeight="1">
      <c r="E133" s="10"/>
      <c r="K133" s="10"/>
      <c r="M133" s="10"/>
      <c r="P133" s="10"/>
      <c r="Q133" s="11"/>
      <c r="T133" s="10"/>
      <c r="U133" s="10"/>
    </row>
    <row r="134" spans="5:21" s="8" customFormat="1" ht="30" customHeight="1">
      <c r="E134" s="10"/>
      <c r="K134" s="10"/>
      <c r="M134" s="10"/>
      <c r="P134" s="10"/>
      <c r="Q134" s="11"/>
      <c r="T134" s="10"/>
      <c r="U134" s="10"/>
    </row>
    <row r="135" spans="5:21" s="8" customFormat="1" ht="30" customHeight="1">
      <c r="E135" s="10"/>
      <c r="K135" s="10"/>
      <c r="M135" s="10"/>
      <c r="P135" s="10"/>
      <c r="Q135" s="11"/>
      <c r="T135" s="10"/>
      <c r="U135" s="10"/>
    </row>
    <row r="136" spans="5:21" s="8" customFormat="1" ht="30" customHeight="1">
      <c r="E136" s="10"/>
      <c r="K136" s="10"/>
      <c r="M136" s="10"/>
      <c r="P136" s="10"/>
      <c r="Q136" s="11"/>
      <c r="T136" s="10"/>
      <c r="U136" s="10"/>
    </row>
    <row r="137" spans="5:21" s="8" customFormat="1" ht="30" customHeight="1">
      <c r="E137" s="10"/>
      <c r="K137" s="10"/>
      <c r="M137" s="10"/>
      <c r="P137" s="10"/>
      <c r="Q137" s="11"/>
      <c r="T137" s="10"/>
      <c r="U137" s="10"/>
    </row>
    <row r="138" spans="5:21" s="8" customFormat="1" ht="30" customHeight="1">
      <c r="E138" s="10"/>
      <c r="K138" s="10"/>
      <c r="M138" s="10"/>
      <c r="P138" s="10"/>
      <c r="Q138" s="11"/>
      <c r="T138" s="10"/>
      <c r="U138" s="10"/>
    </row>
    <row r="139" spans="5:21" s="8" customFormat="1" ht="30" customHeight="1">
      <c r="E139" s="10"/>
      <c r="K139" s="10"/>
      <c r="M139" s="10"/>
      <c r="P139" s="10"/>
      <c r="Q139" s="11"/>
      <c r="T139" s="10"/>
      <c r="U139" s="10"/>
    </row>
    <row r="140" spans="5:21" s="8" customFormat="1" ht="30" customHeight="1">
      <c r="E140" s="10"/>
      <c r="K140" s="10"/>
      <c r="M140" s="10"/>
      <c r="P140" s="10"/>
      <c r="Q140" s="11"/>
      <c r="T140" s="10"/>
      <c r="U140" s="10"/>
    </row>
    <row r="141" spans="5:21" s="8" customFormat="1" ht="30" customHeight="1">
      <c r="E141" s="10"/>
      <c r="K141" s="10"/>
      <c r="M141" s="10"/>
      <c r="P141" s="10"/>
      <c r="Q141" s="11"/>
      <c r="T141" s="10"/>
      <c r="U141" s="10"/>
    </row>
    <row r="142" spans="5:21" s="8" customFormat="1" ht="30" customHeight="1">
      <c r="E142" s="10"/>
      <c r="K142" s="10"/>
      <c r="M142" s="10"/>
      <c r="P142" s="10"/>
      <c r="Q142" s="11"/>
      <c r="T142" s="10"/>
      <c r="U142" s="10"/>
    </row>
    <row r="143" spans="5:21" s="8" customFormat="1" ht="30" customHeight="1">
      <c r="E143" s="10"/>
      <c r="K143" s="10"/>
      <c r="M143" s="10"/>
      <c r="P143" s="10"/>
      <c r="Q143" s="11"/>
      <c r="T143" s="10"/>
      <c r="U143" s="10"/>
    </row>
    <row r="144" spans="5:21" s="8" customFormat="1" ht="30" customHeight="1">
      <c r="E144" s="10"/>
      <c r="K144" s="10"/>
      <c r="M144" s="10"/>
      <c r="P144" s="10"/>
      <c r="Q144" s="11"/>
      <c r="T144" s="10"/>
      <c r="U144" s="10"/>
    </row>
    <row r="145" spans="5:21" s="8" customFormat="1" ht="30" customHeight="1">
      <c r="E145" s="10"/>
      <c r="K145" s="10"/>
      <c r="M145" s="10"/>
      <c r="P145" s="10"/>
      <c r="Q145" s="11"/>
      <c r="T145" s="10"/>
      <c r="U145" s="10"/>
    </row>
    <row r="146" spans="5:21" s="8" customFormat="1" ht="30" customHeight="1">
      <c r="E146" s="10"/>
      <c r="K146" s="10"/>
      <c r="M146" s="10"/>
      <c r="P146" s="10"/>
      <c r="Q146" s="11"/>
      <c r="T146" s="10"/>
      <c r="U146" s="10"/>
    </row>
    <row r="147" spans="5:21" s="8" customFormat="1" ht="30" customHeight="1">
      <c r="E147" s="10"/>
      <c r="K147" s="10"/>
      <c r="M147" s="10"/>
      <c r="P147" s="10"/>
      <c r="Q147" s="11"/>
      <c r="T147" s="10"/>
      <c r="U147" s="10"/>
    </row>
    <row r="148" spans="5:21" s="8" customFormat="1" ht="30" customHeight="1">
      <c r="E148" s="10"/>
      <c r="K148" s="10"/>
      <c r="M148" s="10"/>
      <c r="P148" s="10"/>
      <c r="Q148" s="11"/>
      <c r="T148" s="10"/>
      <c r="U148" s="10"/>
    </row>
    <row r="149" spans="5:21" s="8" customFormat="1" ht="30" customHeight="1">
      <c r="E149" s="10"/>
      <c r="K149" s="10"/>
      <c r="M149" s="10"/>
      <c r="P149" s="10"/>
      <c r="Q149" s="11"/>
      <c r="T149" s="10"/>
      <c r="U149" s="10"/>
    </row>
    <row r="150" spans="5:21" s="8" customFormat="1" ht="30" customHeight="1">
      <c r="E150" s="10"/>
      <c r="K150" s="10"/>
      <c r="M150" s="10"/>
      <c r="P150" s="10"/>
      <c r="Q150" s="11"/>
      <c r="T150" s="10"/>
      <c r="U150" s="10"/>
    </row>
    <row r="151" spans="5:21" s="8" customFormat="1" ht="30" customHeight="1">
      <c r="E151" s="10"/>
      <c r="K151" s="10"/>
      <c r="M151" s="10"/>
      <c r="P151" s="10"/>
      <c r="Q151" s="11"/>
      <c r="T151" s="10"/>
      <c r="U151" s="10"/>
    </row>
    <row r="152" spans="5:21" s="8" customFormat="1" ht="30" customHeight="1">
      <c r="E152" s="10"/>
      <c r="K152" s="10"/>
      <c r="M152" s="10"/>
      <c r="P152" s="10"/>
      <c r="Q152" s="11"/>
      <c r="T152" s="10"/>
      <c r="U152" s="10"/>
    </row>
    <row r="153" spans="5:21" s="8" customFormat="1" ht="30" customHeight="1">
      <c r="E153" s="10"/>
      <c r="K153" s="10"/>
      <c r="M153" s="10"/>
      <c r="P153" s="10"/>
      <c r="Q153" s="11"/>
      <c r="T153" s="10"/>
      <c r="U153" s="10"/>
    </row>
    <row r="154" spans="5:21" s="8" customFormat="1" ht="30" customHeight="1">
      <c r="E154" s="10"/>
      <c r="K154" s="10"/>
      <c r="M154" s="10"/>
      <c r="P154" s="10"/>
      <c r="Q154" s="11"/>
      <c r="T154" s="10"/>
      <c r="U154" s="10"/>
    </row>
    <row r="155" spans="5:21" s="8" customFormat="1" ht="30" customHeight="1">
      <c r="E155" s="10"/>
      <c r="K155" s="10"/>
      <c r="M155" s="10"/>
      <c r="P155" s="10"/>
      <c r="Q155" s="11"/>
      <c r="T155" s="10"/>
      <c r="U155" s="10"/>
    </row>
    <row r="156" spans="5:21" s="8" customFormat="1" ht="30" customHeight="1">
      <c r="E156" s="10"/>
      <c r="K156" s="10"/>
      <c r="M156" s="10"/>
      <c r="P156" s="10"/>
      <c r="Q156" s="11"/>
      <c r="T156" s="10"/>
      <c r="U156" s="10"/>
    </row>
    <row r="157" spans="5:21" s="8" customFormat="1" ht="30" customHeight="1">
      <c r="E157" s="10"/>
      <c r="K157" s="10"/>
      <c r="M157" s="10"/>
      <c r="P157" s="10"/>
      <c r="Q157" s="11"/>
      <c r="T157" s="10"/>
      <c r="U157" s="10"/>
    </row>
    <row r="158" spans="5:21" s="8" customFormat="1" ht="30" customHeight="1">
      <c r="E158" s="10"/>
      <c r="K158" s="10"/>
      <c r="M158" s="10"/>
      <c r="P158" s="10"/>
      <c r="Q158" s="11"/>
      <c r="T158" s="10"/>
      <c r="U158" s="10"/>
    </row>
    <row r="159" spans="5:21" s="8" customFormat="1" ht="30" customHeight="1">
      <c r="E159" s="10"/>
      <c r="K159" s="10"/>
      <c r="M159" s="10"/>
      <c r="P159" s="10"/>
      <c r="Q159" s="11"/>
      <c r="T159" s="10"/>
      <c r="U159" s="10"/>
    </row>
    <row r="160" spans="5:21" s="8" customFormat="1" ht="30" customHeight="1">
      <c r="E160" s="10"/>
      <c r="K160" s="10"/>
      <c r="M160" s="10"/>
      <c r="P160" s="10"/>
      <c r="Q160" s="11"/>
      <c r="T160" s="10"/>
      <c r="U160" s="10"/>
    </row>
    <row r="161" spans="5:21" s="8" customFormat="1" ht="30" customHeight="1">
      <c r="E161" s="10"/>
      <c r="K161" s="10"/>
      <c r="M161" s="10"/>
      <c r="P161" s="10"/>
      <c r="Q161" s="11"/>
      <c r="T161" s="10"/>
      <c r="U161" s="10"/>
    </row>
    <row r="162" spans="5:21" s="8" customFormat="1" ht="30" customHeight="1">
      <c r="E162" s="10"/>
      <c r="K162" s="10"/>
      <c r="M162" s="10"/>
      <c r="P162" s="10"/>
      <c r="Q162" s="11"/>
      <c r="T162" s="10"/>
      <c r="U162" s="10"/>
    </row>
    <row r="163" spans="5:21" s="8" customFormat="1" ht="30" customHeight="1">
      <c r="E163" s="10"/>
      <c r="K163" s="10"/>
      <c r="M163" s="10"/>
      <c r="P163" s="10"/>
      <c r="Q163" s="11"/>
      <c r="T163" s="10"/>
      <c r="U163" s="10"/>
    </row>
    <row r="164" spans="5:21" s="8" customFormat="1" ht="30" customHeight="1">
      <c r="E164" s="10"/>
      <c r="K164" s="10"/>
      <c r="M164" s="10"/>
      <c r="P164" s="10"/>
      <c r="Q164" s="11"/>
      <c r="T164" s="10"/>
      <c r="U164" s="10"/>
    </row>
    <row r="165" spans="5:21" s="8" customFormat="1" ht="30" customHeight="1">
      <c r="E165" s="10"/>
      <c r="K165" s="10"/>
      <c r="M165" s="10"/>
      <c r="P165" s="10"/>
      <c r="Q165" s="11"/>
      <c r="T165" s="10"/>
      <c r="U165" s="10"/>
    </row>
    <row r="166" spans="5:21" s="8" customFormat="1" ht="30" customHeight="1">
      <c r="E166" s="10"/>
      <c r="K166" s="10"/>
      <c r="M166" s="10"/>
      <c r="P166" s="10"/>
      <c r="Q166" s="11"/>
      <c r="T166" s="10"/>
      <c r="U166" s="10"/>
    </row>
    <row r="167" spans="5:21" s="8" customFormat="1" ht="30" customHeight="1">
      <c r="E167" s="10"/>
      <c r="K167" s="10"/>
      <c r="M167" s="10"/>
      <c r="P167" s="10"/>
      <c r="Q167" s="11"/>
      <c r="T167" s="10"/>
      <c r="U167" s="10"/>
    </row>
    <row r="168" spans="5:21" s="8" customFormat="1" ht="30" customHeight="1">
      <c r="E168" s="10"/>
      <c r="K168" s="10"/>
      <c r="M168" s="10"/>
      <c r="P168" s="10"/>
      <c r="Q168" s="11"/>
      <c r="T168" s="10"/>
      <c r="U168" s="10"/>
    </row>
    <row r="169" spans="5:21" s="8" customFormat="1" ht="30" customHeight="1">
      <c r="E169" s="10"/>
      <c r="K169" s="10"/>
      <c r="M169" s="10"/>
      <c r="P169" s="10"/>
      <c r="Q169" s="11"/>
      <c r="T169" s="10"/>
      <c r="U169" s="10"/>
    </row>
    <row r="170" spans="5:21" s="8" customFormat="1" ht="30" customHeight="1">
      <c r="E170" s="10"/>
      <c r="K170" s="10"/>
      <c r="M170" s="10"/>
      <c r="P170" s="10"/>
      <c r="Q170" s="11"/>
      <c r="T170" s="10"/>
      <c r="U170" s="10"/>
    </row>
    <row r="171" spans="5:21" s="8" customFormat="1" ht="30" customHeight="1">
      <c r="E171" s="10"/>
      <c r="K171" s="10"/>
      <c r="M171" s="10"/>
      <c r="P171" s="10"/>
      <c r="Q171" s="11"/>
      <c r="T171" s="10"/>
      <c r="U171" s="10"/>
    </row>
    <row r="172" spans="5:21" s="8" customFormat="1" ht="30" customHeight="1">
      <c r="E172" s="10"/>
      <c r="K172" s="10"/>
      <c r="M172" s="10"/>
      <c r="P172" s="10"/>
      <c r="Q172" s="11"/>
      <c r="T172" s="10"/>
      <c r="U172" s="10"/>
    </row>
    <row r="173" spans="5:21" s="8" customFormat="1" ht="30" customHeight="1">
      <c r="E173" s="10"/>
      <c r="K173" s="10"/>
      <c r="M173" s="10"/>
      <c r="P173" s="10"/>
      <c r="Q173" s="11"/>
      <c r="T173" s="10"/>
      <c r="U173" s="10"/>
    </row>
    <row r="174" spans="5:21" s="8" customFormat="1" ht="30" customHeight="1">
      <c r="E174" s="10"/>
      <c r="K174" s="10"/>
      <c r="M174" s="10"/>
      <c r="P174" s="10"/>
      <c r="Q174" s="11"/>
      <c r="T174" s="10"/>
      <c r="U174" s="10"/>
    </row>
    <row r="175" spans="5:21" s="8" customFormat="1" ht="30" customHeight="1">
      <c r="E175" s="10"/>
      <c r="K175" s="10"/>
      <c r="M175" s="10"/>
      <c r="P175" s="10"/>
      <c r="Q175" s="11"/>
      <c r="T175" s="10"/>
      <c r="U175" s="10"/>
    </row>
    <row r="176" spans="5:21" s="8" customFormat="1" ht="30" customHeight="1">
      <c r="E176" s="10"/>
      <c r="K176" s="10"/>
      <c r="M176" s="10"/>
      <c r="P176" s="10"/>
      <c r="Q176" s="11"/>
      <c r="T176" s="10"/>
      <c r="U176" s="10"/>
    </row>
    <row r="177" spans="5:21" s="8" customFormat="1" ht="30" customHeight="1">
      <c r="E177" s="10"/>
      <c r="K177" s="10"/>
      <c r="M177" s="10"/>
      <c r="P177" s="10"/>
      <c r="Q177" s="11"/>
      <c r="T177" s="10"/>
      <c r="U177" s="10"/>
    </row>
    <row r="178" spans="5:21" s="8" customFormat="1" ht="30" customHeight="1">
      <c r="E178" s="10"/>
      <c r="K178" s="10"/>
      <c r="M178" s="10"/>
      <c r="P178" s="10"/>
      <c r="Q178" s="11"/>
      <c r="T178" s="10"/>
      <c r="U178" s="10"/>
    </row>
    <row r="179" spans="5:21" s="8" customFormat="1" ht="30" customHeight="1">
      <c r="E179" s="10"/>
      <c r="K179" s="10"/>
      <c r="M179" s="10"/>
      <c r="P179" s="10"/>
      <c r="Q179" s="11"/>
      <c r="T179" s="10"/>
      <c r="U179" s="10"/>
    </row>
    <row r="180" spans="5:21" s="8" customFormat="1" ht="30" customHeight="1">
      <c r="E180" s="10"/>
      <c r="K180" s="10"/>
      <c r="M180" s="10"/>
      <c r="P180" s="10"/>
      <c r="Q180" s="11"/>
      <c r="T180" s="10"/>
      <c r="U180" s="10"/>
    </row>
    <row r="181" spans="5:21" s="8" customFormat="1" ht="30" customHeight="1">
      <c r="E181" s="10"/>
      <c r="K181" s="10"/>
      <c r="M181" s="10"/>
      <c r="P181" s="10"/>
      <c r="Q181" s="11"/>
      <c r="T181" s="10"/>
      <c r="U181" s="10"/>
    </row>
    <row r="182" spans="5:21" s="8" customFormat="1" ht="30" customHeight="1">
      <c r="E182" s="10"/>
      <c r="K182" s="10"/>
      <c r="M182" s="10"/>
      <c r="P182" s="10"/>
      <c r="Q182" s="11"/>
      <c r="T182" s="10"/>
      <c r="U182" s="10"/>
    </row>
    <row r="183" spans="5:21" s="8" customFormat="1" ht="30" customHeight="1">
      <c r="E183" s="10"/>
      <c r="K183" s="10"/>
      <c r="M183" s="10"/>
      <c r="P183" s="10"/>
      <c r="Q183" s="11"/>
      <c r="T183" s="10"/>
      <c r="U183" s="10"/>
    </row>
    <row r="184" spans="5:21" s="8" customFormat="1" ht="30" customHeight="1">
      <c r="E184" s="10"/>
      <c r="K184" s="10"/>
      <c r="M184" s="10"/>
      <c r="P184" s="10"/>
      <c r="Q184" s="11"/>
      <c r="T184" s="10"/>
      <c r="U184" s="10"/>
    </row>
    <row r="185" spans="5:21" s="8" customFormat="1" ht="30" customHeight="1">
      <c r="E185" s="10"/>
      <c r="K185" s="10"/>
      <c r="M185" s="10"/>
      <c r="P185" s="10"/>
      <c r="Q185" s="11"/>
      <c r="T185" s="10"/>
      <c r="U185" s="10"/>
    </row>
    <row r="186" spans="5:21" s="8" customFormat="1" ht="30" customHeight="1">
      <c r="E186" s="10"/>
      <c r="K186" s="10"/>
      <c r="M186" s="10"/>
      <c r="P186" s="10"/>
      <c r="Q186" s="11"/>
      <c r="T186" s="10"/>
      <c r="U186" s="10"/>
    </row>
    <row r="187" spans="5:21" s="8" customFormat="1" ht="30" customHeight="1">
      <c r="E187" s="10"/>
      <c r="K187" s="10"/>
      <c r="M187" s="10"/>
      <c r="P187" s="10"/>
      <c r="Q187" s="11"/>
      <c r="T187" s="10"/>
      <c r="U187" s="10"/>
    </row>
    <row r="188" spans="5:21" s="8" customFormat="1" ht="30" customHeight="1">
      <c r="E188" s="10"/>
      <c r="K188" s="10"/>
      <c r="M188" s="10"/>
      <c r="P188" s="10"/>
      <c r="Q188" s="11"/>
      <c r="T188" s="10"/>
      <c r="U188" s="10"/>
    </row>
    <row r="189" spans="5:21" s="8" customFormat="1" ht="30" customHeight="1">
      <c r="E189" s="10"/>
      <c r="K189" s="10"/>
      <c r="M189" s="10"/>
      <c r="P189" s="10"/>
      <c r="Q189" s="11"/>
      <c r="T189" s="10"/>
      <c r="U189" s="10"/>
    </row>
    <row r="190" spans="5:21" s="8" customFormat="1" ht="30" customHeight="1">
      <c r="E190" s="10"/>
      <c r="K190" s="10"/>
      <c r="M190" s="10"/>
      <c r="P190" s="10"/>
      <c r="Q190" s="11"/>
      <c r="T190" s="10"/>
      <c r="U190" s="10"/>
    </row>
    <row r="191" spans="5:21" s="8" customFormat="1" ht="30" customHeight="1">
      <c r="E191" s="10"/>
      <c r="K191" s="10"/>
      <c r="M191" s="10"/>
      <c r="P191" s="10"/>
      <c r="Q191" s="11"/>
      <c r="T191" s="10"/>
      <c r="U191" s="10"/>
    </row>
    <row r="192" spans="5:21" s="8" customFormat="1" ht="30" customHeight="1">
      <c r="E192" s="10"/>
      <c r="K192" s="10"/>
      <c r="M192" s="10"/>
      <c r="P192" s="10"/>
      <c r="Q192" s="11"/>
      <c r="T192" s="10"/>
      <c r="U192" s="10"/>
    </row>
    <row r="193" spans="5:21" s="8" customFormat="1" ht="30" customHeight="1">
      <c r="E193" s="10"/>
      <c r="K193" s="10"/>
      <c r="M193" s="10"/>
      <c r="P193" s="10"/>
      <c r="Q193" s="11"/>
      <c r="T193" s="10"/>
      <c r="U193" s="10"/>
    </row>
    <row r="194" spans="5:21" s="8" customFormat="1" ht="30" customHeight="1">
      <c r="E194" s="10"/>
      <c r="K194" s="10"/>
      <c r="M194" s="10"/>
      <c r="P194" s="10"/>
      <c r="Q194" s="11"/>
      <c r="T194" s="10"/>
      <c r="U194" s="10"/>
    </row>
    <row r="195" spans="5:21" s="8" customFormat="1" ht="30" customHeight="1">
      <c r="E195" s="10"/>
      <c r="K195" s="10"/>
      <c r="M195" s="10"/>
      <c r="P195" s="10"/>
      <c r="Q195" s="11"/>
      <c r="T195" s="10"/>
      <c r="U195" s="10"/>
    </row>
    <row r="196" spans="5:21" s="8" customFormat="1" ht="30" customHeight="1">
      <c r="E196" s="10"/>
      <c r="K196" s="10"/>
      <c r="M196" s="10"/>
      <c r="P196" s="10"/>
      <c r="Q196" s="11"/>
      <c r="T196" s="10"/>
      <c r="U196" s="10"/>
    </row>
    <row r="197" spans="5:21" s="8" customFormat="1" ht="30" customHeight="1">
      <c r="E197" s="10"/>
      <c r="K197" s="10"/>
      <c r="M197" s="10"/>
      <c r="P197" s="10"/>
      <c r="Q197" s="11"/>
      <c r="T197" s="10"/>
      <c r="U197" s="10"/>
    </row>
    <row r="198" spans="5:21" s="8" customFormat="1" ht="30" customHeight="1">
      <c r="E198" s="10"/>
      <c r="K198" s="10"/>
      <c r="M198" s="10"/>
      <c r="P198" s="10"/>
      <c r="Q198" s="11"/>
      <c r="T198" s="10"/>
      <c r="U198" s="10"/>
    </row>
    <row r="199" spans="5:21" s="8" customFormat="1" ht="30" customHeight="1">
      <c r="E199" s="10"/>
      <c r="K199" s="10"/>
      <c r="M199" s="10"/>
      <c r="P199" s="10"/>
      <c r="Q199" s="11"/>
      <c r="T199" s="10"/>
      <c r="U199" s="10"/>
    </row>
    <row r="200" spans="5:21" s="8" customFormat="1" ht="30" customHeight="1">
      <c r="E200" s="10"/>
      <c r="K200" s="10"/>
      <c r="M200" s="10"/>
      <c r="P200" s="10"/>
      <c r="Q200" s="11"/>
      <c r="T200" s="10"/>
      <c r="U200" s="10"/>
    </row>
    <row r="201" spans="5:21" s="8" customFormat="1" ht="30" customHeight="1">
      <c r="E201" s="10"/>
      <c r="K201" s="10"/>
      <c r="M201" s="10"/>
      <c r="P201" s="10"/>
      <c r="Q201" s="11"/>
      <c r="T201" s="10"/>
      <c r="U201" s="10"/>
    </row>
    <row r="202" spans="5:21" s="8" customFormat="1" ht="30" customHeight="1">
      <c r="E202" s="10"/>
      <c r="K202" s="10"/>
      <c r="M202" s="10"/>
      <c r="P202" s="10"/>
      <c r="Q202" s="11"/>
      <c r="T202" s="10"/>
      <c r="U202" s="10"/>
    </row>
    <row r="203" spans="5:21" s="8" customFormat="1" ht="30" customHeight="1">
      <c r="E203" s="10"/>
      <c r="K203" s="10"/>
      <c r="M203" s="10"/>
      <c r="P203" s="10"/>
      <c r="Q203" s="11"/>
      <c r="T203" s="10"/>
      <c r="U203" s="10"/>
    </row>
    <row r="204" spans="5:21" s="8" customFormat="1" ht="30" customHeight="1">
      <c r="E204" s="10"/>
      <c r="K204" s="10"/>
      <c r="M204" s="10"/>
      <c r="P204" s="10"/>
      <c r="Q204" s="11"/>
      <c r="T204" s="10"/>
      <c r="U204" s="10"/>
    </row>
    <row r="205" spans="5:21" s="8" customFormat="1" ht="30" customHeight="1">
      <c r="E205" s="10"/>
      <c r="K205" s="10"/>
      <c r="M205" s="10"/>
      <c r="P205" s="10"/>
      <c r="Q205" s="11"/>
      <c r="T205" s="10"/>
      <c r="U205" s="10"/>
    </row>
    <row r="206" spans="5:21" s="8" customFormat="1" ht="30" customHeight="1">
      <c r="E206" s="10"/>
      <c r="K206" s="10"/>
      <c r="M206" s="10"/>
      <c r="P206" s="10"/>
      <c r="Q206" s="11"/>
      <c r="T206" s="10"/>
      <c r="U206" s="10"/>
    </row>
    <row r="207" spans="5:21" s="8" customFormat="1" ht="30" customHeight="1">
      <c r="E207" s="10"/>
      <c r="K207" s="10"/>
      <c r="M207" s="10"/>
      <c r="P207" s="10"/>
      <c r="Q207" s="11"/>
      <c r="T207" s="10"/>
      <c r="U207" s="10"/>
    </row>
    <row r="208" spans="5:21" s="8" customFormat="1" ht="30" customHeight="1">
      <c r="E208" s="10"/>
      <c r="K208" s="10"/>
      <c r="M208" s="10"/>
      <c r="P208" s="10"/>
      <c r="Q208" s="11"/>
      <c r="T208" s="10"/>
      <c r="U208" s="10"/>
    </row>
    <row r="209" spans="5:21" s="8" customFormat="1" ht="30" customHeight="1">
      <c r="E209" s="10"/>
      <c r="K209" s="10"/>
      <c r="M209" s="10"/>
      <c r="P209" s="10"/>
      <c r="Q209" s="11"/>
      <c r="T209" s="10"/>
      <c r="U209" s="10"/>
    </row>
    <row r="210" spans="5:21" s="8" customFormat="1" ht="30" customHeight="1">
      <c r="E210" s="10"/>
      <c r="K210" s="10"/>
      <c r="M210" s="10"/>
      <c r="P210" s="10"/>
      <c r="Q210" s="11"/>
      <c r="T210" s="10"/>
      <c r="U210" s="10"/>
    </row>
    <row r="211" spans="5:21" s="8" customFormat="1" ht="30" customHeight="1">
      <c r="E211" s="10"/>
      <c r="K211" s="10"/>
      <c r="M211" s="10"/>
      <c r="P211" s="10"/>
      <c r="Q211" s="11"/>
      <c r="T211" s="10"/>
      <c r="U211" s="10"/>
    </row>
    <row r="212" spans="5:21" s="8" customFormat="1" ht="30" customHeight="1">
      <c r="E212" s="10"/>
      <c r="K212" s="10"/>
      <c r="M212" s="10"/>
      <c r="P212" s="10"/>
      <c r="Q212" s="11"/>
      <c r="T212" s="10"/>
      <c r="U212" s="10"/>
    </row>
    <row r="213" spans="5:21" s="8" customFormat="1" ht="30" customHeight="1">
      <c r="E213" s="10"/>
      <c r="K213" s="10"/>
      <c r="M213" s="10"/>
      <c r="P213" s="10"/>
      <c r="Q213" s="11"/>
      <c r="T213" s="10"/>
      <c r="U213" s="10"/>
    </row>
    <row r="214" spans="5:21" s="8" customFormat="1" ht="30" customHeight="1">
      <c r="E214" s="10"/>
      <c r="K214" s="10"/>
      <c r="M214" s="10"/>
      <c r="P214" s="10"/>
      <c r="Q214" s="11"/>
      <c r="T214" s="10"/>
      <c r="U214" s="10"/>
    </row>
    <row r="215" spans="5:21" s="8" customFormat="1" ht="30" customHeight="1">
      <c r="E215" s="10"/>
      <c r="K215" s="10"/>
      <c r="M215" s="10"/>
      <c r="P215" s="10"/>
      <c r="Q215" s="11"/>
      <c r="T215" s="10"/>
      <c r="U215" s="10"/>
    </row>
    <row r="216" spans="5:21" s="8" customFormat="1" ht="30" customHeight="1">
      <c r="E216" s="10"/>
      <c r="K216" s="10"/>
      <c r="M216" s="10"/>
      <c r="P216" s="10"/>
      <c r="Q216" s="11"/>
      <c r="T216" s="10"/>
      <c r="U216" s="10"/>
    </row>
    <row r="217" spans="5:21" s="8" customFormat="1" ht="30" customHeight="1">
      <c r="E217" s="10"/>
      <c r="K217" s="10"/>
      <c r="M217" s="10"/>
      <c r="P217" s="10"/>
      <c r="Q217" s="11"/>
      <c r="T217" s="10"/>
      <c r="U217" s="10"/>
    </row>
    <row r="218" spans="5:21" s="8" customFormat="1" ht="30" customHeight="1">
      <c r="E218" s="10"/>
      <c r="K218" s="10"/>
      <c r="M218" s="10"/>
      <c r="P218" s="10"/>
      <c r="Q218" s="11"/>
      <c r="T218" s="10"/>
      <c r="U218" s="10"/>
    </row>
    <row r="219" spans="5:21" s="8" customFormat="1" ht="30" customHeight="1">
      <c r="E219" s="10"/>
      <c r="K219" s="10"/>
      <c r="M219" s="10"/>
      <c r="P219" s="10"/>
      <c r="Q219" s="11"/>
      <c r="T219" s="10"/>
      <c r="U219" s="10"/>
    </row>
    <row r="220" spans="5:21" s="8" customFormat="1" ht="30" customHeight="1">
      <c r="E220" s="10"/>
      <c r="K220" s="10"/>
      <c r="M220" s="10"/>
      <c r="P220" s="10"/>
      <c r="Q220" s="11"/>
      <c r="T220" s="10"/>
      <c r="U220" s="10"/>
    </row>
    <row r="221" spans="5:21" s="8" customFormat="1" ht="30" customHeight="1">
      <c r="E221" s="10"/>
      <c r="K221" s="10"/>
      <c r="M221" s="10"/>
      <c r="P221" s="10"/>
      <c r="Q221" s="11"/>
      <c r="T221" s="10"/>
      <c r="U221" s="10"/>
    </row>
    <row r="222" spans="5:21" s="8" customFormat="1" ht="30" customHeight="1">
      <c r="E222" s="10"/>
      <c r="K222" s="10"/>
      <c r="M222" s="10"/>
      <c r="P222" s="10"/>
      <c r="Q222" s="11"/>
      <c r="T222" s="10"/>
      <c r="U222" s="10"/>
    </row>
    <row r="223" spans="5:21" s="8" customFormat="1" ht="30" customHeight="1">
      <c r="E223" s="10"/>
      <c r="K223" s="10"/>
      <c r="M223" s="10"/>
      <c r="P223" s="10"/>
      <c r="Q223" s="11"/>
      <c r="T223" s="10"/>
      <c r="U223" s="10"/>
    </row>
    <row r="224" spans="5:21" s="8" customFormat="1" ht="30" customHeight="1">
      <c r="E224" s="10"/>
      <c r="K224" s="10"/>
      <c r="M224" s="10"/>
      <c r="P224" s="10"/>
      <c r="Q224" s="11"/>
      <c r="T224" s="10"/>
      <c r="U224" s="10"/>
    </row>
    <row r="225" spans="5:21" s="8" customFormat="1" ht="30" customHeight="1">
      <c r="E225" s="10"/>
      <c r="K225" s="10"/>
      <c r="M225" s="10"/>
      <c r="P225" s="10"/>
      <c r="Q225" s="11"/>
      <c r="T225" s="10"/>
      <c r="U225" s="10"/>
    </row>
    <row r="226" spans="5:21" s="8" customFormat="1" ht="30" customHeight="1">
      <c r="E226" s="10"/>
      <c r="K226" s="10"/>
      <c r="M226" s="10"/>
      <c r="P226" s="10"/>
      <c r="Q226" s="11"/>
      <c r="T226" s="10"/>
      <c r="U226" s="10"/>
    </row>
    <row r="227" spans="5:21" s="8" customFormat="1" ht="30" customHeight="1">
      <c r="E227" s="10"/>
      <c r="K227" s="10"/>
      <c r="M227" s="10"/>
      <c r="P227" s="10"/>
      <c r="Q227" s="11"/>
      <c r="T227" s="10"/>
      <c r="U227" s="10"/>
    </row>
    <row r="228" spans="5:21" s="8" customFormat="1" ht="30" customHeight="1">
      <c r="E228" s="10"/>
      <c r="K228" s="10"/>
      <c r="M228" s="10"/>
      <c r="P228" s="10"/>
      <c r="Q228" s="11"/>
      <c r="T228" s="10"/>
      <c r="U228" s="10"/>
    </row>
    <row r="229" spans="5:21" s="8" customFormat="1" ht="30" customHeight="1">
      <c r="E229" s="10"/>
      <c r="K229" s="10"/>
      <c r="M229" s="10"/>
      <c r="P229" s="10"/>
      <c r="Q229" s="11"/>
      <c r="T229" s="10"/>
      <c r="U229" s="10"/>
    </row>
    <row r="230" spans="5:21" s="8" customFormat="1" ht="30" customHeight="1">
      <c r="E230" s="10"/>
      <c r="K230" s="10"/>
      <c r="M230" s="10"/>
      <c r="P230" s="10"/>
      <c r="Q230" s="11"/>
      <c r="T230" s="10"/>
      <c r="U230" s="10"/>
    </row>
    <row r="231" spans="5:21" s="8" customFormat="1" ht="30" customHeight="1">
      <c r="E231" s="10"/>
      <c r="K231" s="10"/>
      <c r="M231" s="10"/>
      <c r="P231" s="10"/>
      <c r="Q231" s="11"/>
      <c r="T231" s="10"/>
      <c r="U231" s="10"/>
    </row>
    <row r="232" spans="5:21" s="8" customFormat="1" ht="30" customHeight="1">
      <c r="E232" s="10"/>
      <c r="K232" s="10"/>
      <c r="M232" s="10"/>
      <c r="P232" s="10"/>
      <c r="Q232" s="11"/>
      <c r="T232" s="10"/>
      <c r="U232" s="10"/>
    </row>
    <row r="233" spans="5:21" s="8" customFormat="1" ht="30" customHeight="1">
      <c r="E233" s="10"/>
      <c r="K233" s="10"/>
      <c r="M233" s="10"/>
      <c r="P233" s="10"/>
      <c r="Q233" s="11"/>
      <c r="T233" s="10"/>
      <c r="U233" s="10"/>
    </row>
    <row r="234" spans="5:21" s="8" customFormat="1" ht="30" customHeight="1">
      <c r="E234" s="10"/>
      <c r="K234" s="10"/>
      <c r="M234" s="10"/>
      <c r="P234" s="10"/>
      <c r="Q234" s="11"/>
      <c r="T234" s="10"/>
      <c r="U234" s="10"/>
    </row>
    <row r="235" spans="5:21" s="8" customFormat="1" ht="30" customHeight="1">
      <c r="E235" s="10"/>
      <c r="K235" s="10"/>
      <c r="M235" s="10"/>
      <c r="P235" s="10"/>
      <c r="Q235" s="11"/>
      <c r="T235" s="10"/>
      <c r="U235" s="10"/>
    </row>
    <row r="236" spans="5:21" s="8" customFormat="1" ht="30" customHeight="1">
      <c r="E236" s="10"/>
      <c r="K236" s="10"/>
      <c r="M236" s="10"/>
      <c r="P236" s="10"/>
      <c r="Q236" s="11"/>
      <c r="T236" s="10"/>
      <c r="U236" s="10"/>
    </row>
    <row r="237" spans="5:21" s="8" customFormat="1" ht="30" customHeight="1">
      <c r="E237" s="10"/>
      <c r="K237" s="10"/>
      <c r="M237" s="10"/>
      <c r="P237" s="10"/>
      <c r="Q237" s="11"/>
      <c r="T237" s="10"/>
      <c r="U237" s="10"/>
    </row>
    <row r="238" spans="5:21" s="8" customFormat="1" ht="30" customHeight="1">
      <c r="E238" s="10"/>
      <c r="K238" s="10"/>
      <c r="M238" s="10"/>
      <c r="P238" s="10"/>
      <c r="Q238" s="11"/>
      <c r="T238" s="10"/>
      <c r="U238" s="10"/>
    </row>
    <row r="239" spans="5:21" s="8" customFormat="1" ht="30" customHeight="1">
      <c r="E239" s="10"/>
      <c r="K239" s="10"/>
      <c r="M239" s="10"/>
      <c r="P239" s="10"/>
      <c r="Q239" s="11"/>
      <c r="T239" s="10"/>
      <c r="U239" s="10"/>
    </row>
    <row r="240" spans="5:21" s="8" customFormat="1" ht="30" customHeight="1">
      <c r="E240" s="10"/>
      <c r="K240" s="10"/>
      <c r="M240" s="10"/>
      <c r="P240" s="10"/>
      <c r="Q240" s="11"/>
      <c r="T240" s="10"/>
      <c r="U240" s="10"/>
    </row>
    <row r="241" spans="5:21" s="8" customFormat="1" ht="30" customHeight="1">
      <c r="E241" s="10"/>
      <c r="K241" s="10"/>
      <c r="M241" s="10"/>
      <c r="P241" s="10"/>
      <c r="Q241" s="11"/>
      <c r="T241" s="10"/>
      <c r="U241" s="10"/>
    </row>
    <row r="242" spans="5:21" s="8" customFormat="1" ht="30" customHeight="1">
      <c r="E242" s="10"/>
      <c r="K242" s="10"/>
      <c r="M242" s="10"/>
      <c r="P242" s="10"/>
      <c r="Q242" s="11"/>
      <c r="T242" s="10"/>
      <c r="U242" s="10"/>
    </row>
    <row r="243" spans="5:21" s="8" customFormat="1" ht="30" customHeight="1">
      <c r="E243" s="10"/>
      <c r="K243" s="10"/>
      <c r="M243" s="10"/>
      <c r="P243" s="10"/>
      <c r="Q243" s="11"/>
      <c r="T243" s="10"/>
      <c r="U243" s="10"/>
    </row>
    <row r="244" spans="5:21" s="8" customFormat="1" ht="30" customHeight="1">
      <c r="E244" s="10"/>
      <c r="K244" s="10"/>
      <c r="M244" s="10"/>
      <c r="P244" s="10"/>
      <c r="Q244" s="11"/>
      <c r="T244" s="10"/>
      <c r="U244" s="10"/>
    </row>
    <row r="245" spans="5:21" s="8" customFormat="1" ht="30" customHeight="1">
      <c r="E245" s="10"/>
      <c r="K245" s="10"/>
      <c r="M245" s="10"/>
      <c r="P245" s="10"/>
      <c r="Q245" s="11"/>
      <c r="T245" s="10"/>
      <c r="U245" s="10"/>
    </row>
    <row r="246" spans="5:21" s="8" customFormat="1" ht="30" customHeight="1">
      <c r="E246" s="10"/>
      <c r="K246" s="10"/>
      <c r="M246" s="10"/>
      <c r="P246" s="10"/>
      <c r="Q246" s="11"/>
      <c r="T246" s="10"/>
      <c r="U246" s="10"/>
    </row>
    <row r="247" spans="5:21" s="8" customFormat="1" ht="30" customHeight="1">
      <c r="E247" s="10"/>
      <c r="K247" s="10"/>
      <c r="M247" s="10"/>
      <c r="P247" s="10"/>
      <c r="Q247" s="11"/>
      <c r="T247" s="10"/>
      <c r="U247" s="10"/>
    </row>
    <row r="248" spans="5:21" s="8" customFormat="1" ht="30" customHeight="1">
      <c r="E248" s="10"/>
      <c r="K248" s="10"/>
      <c r="M248" s="10"/>
      <c r="P248" s="10"/>
      <c r="Q248" s="11"/>
      <c r="T248" s="10"/>
      <c r="U248" s="10"/>
    </row>
    <row r="249" spans="5:21" s="8" customFormat="1" ht="30" customHeight="1">
      <c r="E249" s="10"/>
      <c r="K249" s="10"/>
      <c r="M249" s="10"/>
      <c r="P249" s="10"/>
      <c r="Q249" s="11"/>
      <c r="T249" s="10"/>
      <c r="U249" s="10"/>
    </row>
    <row r="250" spans="5:21" s="8" customFormat="1" ht="30" customHeight="1">
      <c r="E250" s="10"/>
      <c r="K250" s="10"/>
      <c r="M250" s="10"/>
      <c r="P250" s="10"/>
      <c r="Q250" s="11"/>
      <c r="T250" s="10"/>
      <c r="U250" s="10"/>
    </row>
    <row r="251" spans="5:21" s="8" customFormat="1" ht="30" customHeight="1">
      <c r="E251" s="10"/>
      <c r="K251" s="10"/>
      <c r="M251" s="10"/>
      <c r="P251" s="10"/>
      <c r="Q251" s="11"/>
      <c r="T251" s="10"/>
      <c r="U251" s="10"/>
    </row>
    <row r="252" spans="5:21" s="8" customFormat="1" ht="30" customHeight="1">
      <c r="E252" s="10"/>
      <c r="K252" s="10"/>
      <c r="M252" s="10"/>
      <c r="P252" s="10"/>
      <c r="Q252" s="11"/>
      <c r="T252" s="10"/>
      <c r="U252" s="10"/>
    </row>
    <row r="253" spans="5:21" s="8" customFormat="1" ht="30" customHeight="1">
      <c r="E253" s="10"/>
      <c r="K253" s="10"/>
      <c r="M253" s="10"/>
      <c r="P253" s="10"/>
      <c r="Q253" s="11"/>
      <c r="T253" s="10"/>
      <c r="U253" s="10"/>
    </row>
    <row r="254" spans="5:21" s="8" customFormat="1" ht="30" customHeight="1">
      <c r="E254" s="10"/>
      <c r="K254" s="10"/>
      <c r="M254" s="10"/>
      <c r="P254" s="10"/>
      <c r="Q254" s="11"/>
      <c r="T254" s="10"/>
      <c r="U254" s="10"/>
    </row>
    <row r="255" spans="5:21" s="8" customFormat="1" ht="30" customHeight="1">
      <c r="E255" s="10"/>
      <c r="K255" s="10"/>
      <c r="M255" s="10"/>
      <c r="P255" s="10"/>
      <c r="Q255" s="11"/>
      <c r="T255" s="10"/>
      <c r="U255" s="10"/>
    </row>
    <row r="256" spans="5:21" s="8" customFormat="1" ht="30" customHeight="1">
      <c r="E256" s="10"/>
      <c r="K256" s="10"/>
      <c r="M256" s="10"/>
      <c r="P256" s="10"/>
      <c r="Q256" s="11"/>
      <c r="T256" s="10"/>
      <c r="U256" s="10"/>
    </row>
    <row r="257" spans="5:21" s="8" customFormat="1" ht="30" customHeight="1">
      <c r="E257" s="10"/>
      <c r="K257" s="10"/>
      <c r="M257" s="10"/>
      <c r="P257" s="10"/>
      <c r="Q257" s="11"/>
      <c r="T257" s="10"/>
      <c r="U257" s="10"/>
    </row>
    <row r="258" spans="5:21" s="8" customFormat="1" ht="30" customHeight="1">
      <c r="E258" s="10"/>
      <c r="K258" s="10"/>
      <c r="M258" s="10"/>
      <c r="P258" s="10"/>
      <c r="Q258" s="11"/>
      <c r="T258" s="10"/>
      <c r="U258" s="10"/>
    </row>
    <row r="259" spans="5:21" s="8" customFormat="1" ht="30" customHeight="1">
      <c r="E259" s="10"/>
      <c r="K259" s="10"/>
      <c r="M259" s="10"/>
      <c r="P259" s="10"/>
      <c r="Q259" s="11"/>
      <c r="T259" s="10"/>
      <c r="U259" s="10"/>
    </row>
    <row r="260" spans="5:21" s="8" customFormat="1" ht="30" customHeight="1">
      <c r="E260" s="10"/>
      <c r="K260" s="10"/>
      <c r="M260" s="10"/>
      <c r="P260" s="10"/>
      <c r="Q260" s="11"/>
      <c r="T260" s="10"/>
      <c r="U260" s="10"/>
    </row>
    <row r="261" spans="5:21" s="8" customFormat="1" ht="30" customHeight="1">
      <c r="E261" s="10"/>
      <c r="K261" s="10"/>
      <c r="M261" s="10"/>
      <c r="P261" s="10"/>
      <c r="Q261" s="11"/>
      <c r="T261" s="10"/>
      <c r="U261" s="10"/>
    </row>
    <row r="262" spans="5:21" s="8" customFormat="1" ht="30" customHeight="1">
      <c r="E262" s="10"/>
      <c r="K262" s="10"/>
      <c r="M262" s="10"/>
      <c r="P262" s="10"/>
      <c r="Q262" s="11"/>
      <c r="T262" s="10"/>
      <c r="U262" s="10"/>
    </row>
    <row r="263" spans="5:21" s="8" customFormat="1" ht="30" customHeight="1">
      <c r="E263" s="10"/>
      <c r="K263" s="10"/>
      <c r="M263" s="10"/>
      <c r="P263" s="10"/>
      <c r="Q263" s="11"/>
      <c r="T263" s="10"/>
      <c r="U263" s="10"/>
    </row>
    <row r="264" spans="5:21" s="8" customFormat="1" ht="30" customHeight="1">
      <c r="E264" s="10"/>
      <c r="K264" s="10"/>
      <c r="M264" s="10"/>
      <c r="P264" s="10"/>
      <c r="Q264" s="11"/>
      <c r="T264" s="10"/>
      <c r="U264" s="10"/>
    </row>
    <row r="265" spans="5:21" s="8" customFormat="1" ht="30" customHeight="1">
      <c r="E265" s="10"/>
      <c r="K265" s="10"/>
      <c r="M265" s="10"/>
      <c r="P265" s="10"/>
      <c r="Q265" s="11"/>
      <c r="T265" s="10"/>
      <c r="U265" s="10"/>
    </row>
    <row r="266" spans="5:21" s="8" customFormat="1" ht="30" customHeight="1">
      <c r="E266" s="10"/>
      <c r="K266" s="10"/>
      <c r="M266" s="10"/>
      <c r="P266" s="10"/>
      <c r="Q266" s="11"/>
      <c r="T266" s="10"/>
      <c r="U266" s="10"/>
    </row>
    <row r="267" spans="5:21" s="8" customFormat="1" ht="30" customHeight="1">
      <c r="E267" s="10"/>
      <c r="K267" s="10"/>
      <c r="M267" s="10"/>
      <c r="P267" s="10"/>
      <c r="Q267" s="11"/>
      <c r="T267" s="10"/>
      <c r="U267" s="10"/>
    </row>
    <row r="268" spans="5:21" s="8" customFormat="1" ht="30" customHeight="1">
      <c r="E268" s="10"/>
      <c r="K268" s="10"/>
      <c r="M268" s="10"/>
      <c r="P268" s="10"/>
      <c r="Q268" s="11"/>
      <c r="T268" s="10"/>
      <c r="U268" s="10"/>
    </row>
    <row r="269" spans="5:21" s="8" customFormat="1" ht="30" customHeight="1">
      <c r="E269" s="10"/>
      <c r="K269" s="10"/>
      <c r="M269" s="10"/>
      <c r="P269" s="10"/>
      <c r="Q269" s="11"/>
      <c r="T269" s="10"/>
      <c r="U269" s="10"/>
    </row>
    <row r="270" spans="5:21" s="8" customFormat="1" ht="30" customHeight="1">
      <c r="E270" s="10"/>
      <c r="K270" s="10"/>
      <c r="M270" s="10"/>
      <c r="P270" s="10"/>
      <c r="Q270" s="11"/>
      <c r="T270" s="10"/>
      <c r="U270" s="10"/>
    </row>
    <row r="271" spans="5:21" s="8" customFormat="1" ht="30" customHeight="1">
      <c r="E271" s="10"/>
      <c r="K271" s="10"/>
      <c r="M271" s="10"/>
      <c r="P271" s="10"/>
      <c r="Q271" s="11"/>
      <c r="T271" s="10"/>
      <c r="U271" s="10"/>
    </row>
    <row r="272" spans="5:21" s="8" customFormat="1" ht="30" customHeight="1">
      <c r="E272" s="10"/>
      <c r="K272" s="10"/>
      <c r="M272" s="10"/>
      <c r="P272" s="10"/>
      <c r="Q272" s="11"/>
      <c r="T272" s="10"/>
      <c r="U272" s="10"/>
    </row>
    <row r="273" spans="5:21" s="8" customFormat="1" ht="30" customHeight="1">
      <c r="E273" s="10"/>
      <c r="K273" s="10"/>
      <c r="M273" s="10"/>
      <c r="P273" s="10"/>
      <c r="Q273" s="11"/>
      <c r="T273" s="10"/>
      <c r="U273" s="10"/>
    </row>
    <row r="274" spans="5:21" s="8" customFormat="1" ht="30" customHeight="1">
      <c r="E274" s="10"/>
      <c r="K274" s="10"/>
      <c r="M274" s="10"/>
      <c r="P274" s="10"/>
      <c r="Q274" s="11"/>
      <c r="T274" s="10"/>
      <c r="U274" s="10"/>
    </row>
    <row r="275" spans="5:21" s="8" customFormat="1" ht="30" customHeight="1">
      <c r="E275" s="10"/>
      <c r="K275" s="10"/>
      <c r="M275" s="10"/>
      <c r="P275" s="10"/>
      <c r="Q275" s="11"/>
      <c r="T275" s="10"/>
      <c r="U275" s="10"/>
    </row>
    <row r="276" spans="5:21" s="8" customFormat="1" ht="30" customHeight="1">
      <c r="E276" s="10"/>
      <c r="K276" s="10"/>
      <c r="M276" s="10"/>
      <c r="P276" s="10"/>
      <c r="Q276" s="11"/>
      <c r="T276" s="10"/>
      <c r="U276" s="10"/>
    </row>
    <row r="277" spans="5:21" s="8" customFormat="1" ht="30" customHeight="1">
      <c r="E277" s="10"/>
      <c r="K277" s="10"/>
      <c r="M277" s="10"/>
      <c r="P277" s="10"/>
      <c r="Q277" s="11"/>
      <c r="T277" s="10"/>
      <c r="U277" s="10"/>
    </row>
    <row r="278" spans="5:21" s="8" customFormat="1" ht="30" customHeight="1">
      <c r="E278" s="10"/>
      <c r="K278" s="10"/>
      <c r="M278" s="10"/>
      <c r="P278" s="10"/>
      <c r="Q278" s="11"/>
      <c r="T278" s="10"/>
      <c r="U278" s="10"/>
    </row>
    <row r="279" spans="5:21" s="8" customFormat="1" ht="30" customHeight="1">
      <c r="E279" s="10"/>
      <c r="K279" s="10"/>
      <c r="M279" s="10"/>
      <c r="P279" s="10"/>
      <c r="Q279" s="11"/>
      <c r="T279" s="10"/>
      <c r="U279" s="10"/>
    </row>
    <row r="280" spans="5:21" s="8" customFormat="1" ht="30" customHeight="1">
      <c r="E280" s="10"/>
      <c r="K280" s="10"/>
      <c r="M280" s="10"/>
      <c r="P280" s="10"/>
      <c r="Q280" s="11"/>
      <c r="T280" s="10"/>
      <c r="U280" s="10"/>
    </row>
    <row r="281" spans="5:21" s="8" customFormat="1" ht="30" customHeight="1">
      <c r="E281" s="10"/>
      <c r="K281" s="10"/>
      <c r="M281" s="10"/>
      <c r="P281" s="10"/>
      <c r="Q281" s="11"/>
      <c r="T281" s="10"/>
      <c r="U281" s="10"/>
    </row>
    <row r="282" spans="5:21" s="8" customFormat="1" ht="30" customHeight="1">
      <c r="E282" s="10"/>
      <c r="K282" s="10"/>
      <c r="M282" s="10"/>
      <c r="P282" s="10"/>
      <c r="Q282" s="11"/>
      <c r="T282" s="10"/>
      <c r="U282" s="10"/>
    </row>
    <row r="283" spans="5:21" s="8" customFormat="1" ht="30" customHeight="1">
      <c r="E283" s="10"/>
      <c r="K283" s="10"/>
      <c r="M283" s="10"/>
      <c r="P283" s="10"/>
      <c r="Q283" s="11"/>
      <c r="T283" s="10"/>
      <c r="U283" s="10"/>
    </row>
    <row r="284" spans="5:21" s="8" customFormat="1" ht="30" customHeight="1">
      <c r="E284" s="10"/>
      <c r="K284" s="10"/>
      <c r="M284" s="10"/>
      <c r="P284" s="10"/>
      <c r="Q284" s="11"/>
      <c r="T284" s="10"/>
      <c r="U284" s="10"/>
    </row>
    <row r="285" spans="5:21" s="8" customFormat="1" ht="30" customHeight="1">
      <c r="E285" s="10"/>
      <c r="K285" s="10"/>
      <c r="M285" s="10"/>
      <c r="P285" s="10"/>
      <c r="Q285" s="11"/>
      <c r="T285" s="10"/>
      <c r="U285" s="10"/>
    </row>
    <row r="286" spans="5:21" s="8" customFormat="1" ht="30" customHeight="1">
      <c r="E286" s="10"/>
      <c r="K286" s="10"/>
      <c r="M286" s="10"/>
      <c r="P286" s="10"/>
      <c r="Q286" s="11"/>
      <c r="T286" s="10"/>
      <c r="U286" s="10"/>
    </row>
    <row r="287" spans="5:21" s="8" customFormat="1" ht="30" customHeight="1">
      <c r="E287" s="10"/>
      <c r="K287" s="10"/>
      <c r="M287" s="10"/>
      <c r="P287" s="10"/>
      <c r="Q287" s="11"/>
      <c r="T287" s="10"/>
      <c r="U287" s="10"/>
    </row>
    <row r="288" spans="5:21" s="8" customFormat="1" ht="30" customHeight="1">
      <c r="E288" s="10"/>
      <c r="K288" s="10"/>
      <c r="M288" s="10"/>
      <c r="P288" s="10"/>
      <c r="Q288" s="11"/>
      <c r="T288" s="10"/>
      <c r="U288" s="10"/>
    </row>
    <row r="289" spans="5:21" s="8" customFormat="1" ht="30" customHeight="1">
      <c r="E289" s="10"/>
      <c r="K289" s="10"/>
      <c r="M289" s="10"/>
      <c r="P289" s="10"/>
      <c r="Q289" s="11"/>
      <c r="T289" s="10"/>
      <c r="U289" s="10"/>
    </row>
    <row r="290" spans="5:21" s="8" customFormat="1" ht="30" customHeight="1">
      <c r="E290" s="10"/>
      <c r="K290" s="10"/>
      <c r="M290" s="10"/>
      <c r="P290" s="10"/>
      <c r="Q290" s="11"/>
      <c r="T290" s="10"/>
      <c r="U290" s="10"/>
    </row>
    <row r="291" spans="5:21" s="8" customFormat="1" ht="30" customHeight="1">
      <c r="E291" s="10"/>
      <c r="K291" s="10"/>
      <c r="M291" s="10"/>
      <c r="P291" s="10"/>
      <c r="Q291" s="11"/>
      <c r="T291" s="10"/>
      <c r="U291" s="10"/>
    </row>
    <row r="292" spans="5:21" s="8" customFormat="1" ht="30" customHeight="1">
      <c r="E292" s="10"/>
      <c r="K292" s="10"/>
      <c r="M292" s="10"/>
      <c r="P292" s="10"/>
      <c r="Q292" s="11"/>
      <c r="T292" s="10"/>
      <c r="U292" s="10"/>
    </row>
    <row r="293" spans="5:21" s="8" customFormat="1" ht="30" customHeight="1">
      <c r="E293" s="10"/>
      <c r="K293" s="10"/>
      <c r="M293" s="10"/>
      <c r="P293" s="10"/>
      <c r="Q293" s="11"/>
      <c r="T293" s="10"/>
      <c r="U293" s="10"/>
    </row>
    <row r="294" spans="5:21" s="8" customFormat="1" ht="30" customHeight="1">
      <c r="E294" s="10"/>
      <c r="K294" s="10"/>
      <c r="M294" s="10"/>
      <c r="P294" s="10"/>
      <c r="Q294" s="11"/>
      <c r="T294" s="10"/>
      <c r="U294" s="10"/>
    </row>
    <row r="295" spans="5:21" s="8" customFormat="1" ht="30" customHeight="1">
      <c r="E295" s="10"/>
      <c r="K295" s="10"/>
      <c r="M295" s="10"/>
      <c r="P295" s="10"/>
      <c r="Q295" s="11"/>
      <c r="T295" s="10"/>
      <c r="U295" s="10"/>
    </row>
    <row r="296" spans="5:21" s="8" customFormat="1" ht="30" customHeight="1">
      <c r="E296" s="10"/>
      <c r="K296" s="10"/>
      <c r="M296" s="10"/>
      <c r="P296" s="10"/>
      <c r="Q296" s="11"/>
      <c r="T296" s="10"/>
      <c r="U296" s="10"/>
    </row>
    <row r="297" spans="5:21" s="8" customFormat="1" ht="30" customHeight="1">
      <c r="E297" s="10"/>
      <c r="K297" s="10"/>
      <c r="M297" s="10"/>
      <c r="P297" s="10"/>
      <c r="Q297" s="11"/>
      <c r="T297" s="10"/>
      <c r="U297" s="10"/>
    </row>
    <row r="298" spans="5:21" s="8" customFormat="1" ht="30" customHeight="1">
      <c r="E298" s="10"/>
      <c r="K298" s="10"/>
      <c r="M298" s="10"/>
      <c r="P298" s="10"/>
      <c r="Q298" s="11"/>
      <c r="T298" s="10"/>
      <c r="U298" s="10"/>
    </row>
    <row r="299" spans="5:21" s="8" customFormat="1" ht="30" customHeight="1">
      <c r="E299" s="10"/>
      <c r="K299" s="10"/>
      <c r="M299" s="10"/>
      <c r="P299" s="10"/>
      <c r="Q299" s="11"/>
      <c r="T299" s="10"/>
      <c r="U299" s="10"/>
    </row>
    <row r="300" spans="5:21" s="8" customFormat="1" ht="30" customHeight="1">
      <c r="E300" s="10"/>
      <c r="K300" s="10"/>
      <c r="M300" s="10"/>
      <c r="P300" s="10"/>
      <c r="Q300" s="11"/>
      <c r="T300" s="10"/>
      <c r="U300" s="10"/>
    </row>
    <row r="301" spans="5:21" s="8" customFormat="1" ht="30" customHeight="1">
      <c r="E301" s="10"/>
      <c r="K301" s="10"/>
      <c r="M301" s="10"/>
      <c r="P301" s="10"/>
      <c r="Q301" s="11"/>
      <c r="T301" s="10"/>
      <c r="U301" s="10"/>
    </row>
    <row r="302" spans="5:21" s="8" customFormat="1" ht="30" customHeight="1">
      <c r="E302" s="10"/>
      <c r="K302" s="10"/>
      <c r="M302" s="10"/>
      <c r="P302" s="10"/>
      <c r="Q302" s="11"/>
      <c r="T302" s="10"/>
      <c r="U302" s="10"/>
    </row>
    <row r="303" spans="5:21" s="8" customFormat="1" ht="30" customHeight="1">
      <c r="E303" s="10"/>
      <c r="K303" s="10"/>
      <c r="M303" s="10"/>
      <c r="P303" s="10"/>
      <c r="Q303" s="11"/>
      <c r="T303" s="10"/>
      <c r="U303" s="10"/>
    </row>
    <row r="304" spans="5:21" s="8" customFormat="1" ht="30" customHeight="1">
      <c r="E304" s="10"/>
      <c r="K304" s="10"/>
      <c r="M304" s="10"/>
      <c r="P304" s="10"/>
      <c r="Q304" s="11"/>
      <c r="T304" s="10"/>
      <c r="U304" s="10"/>
    </row>
    <row r="305" spans="5:21" s="8" customFormat="1" ht="30" customHeight="1">
      <c r="E305" s="10"/>
      <c r="K305" s="10"/>
      <c r="M305" s="10"/>
      <c r="P305" s="10"/>
      <c r="Q305" s="11"/>
      <c r="T305" s="10"/>
      <c r="U305" s="10"/>
    </row>
    <row r="306" spans="5:21" s="8" customFormat="1" ht="30" customHeight="1">
      <c r="E306" s="10"/>
      <c r="K306" s="10"/>
      <c r="M306" s="10"/>
      <c r="P306" s="10"/>
      <c r="Q306" s="11"/>
      <c r="T306" s="10"/>
      <c r="U306" s="10"/>
    </row>
    <row r="307" spans="5:21" s="8" customFormat="1" ht="30" customHeight="1">
      <c r="E307" s="10"/>
      <c r="K307" s="10"/>
      <c r="M307" s="10"/>
      <c r="P307" s="10"/>
      <c r="Q307" s="11"/>
      <c r="T307" s="10"/>
      <c r="U307" s="10"/>
    </row>
    <row r="308" spans="5:21" s="8" customFormat="1" ht="30" customHeight="1">
      <c r="E308" s="10"/>
      <c r="K308" s="10"/>
      <c r="M308" s="10"/>
      <c r="P308" s="10"/>
      <c r="Q308" s="11"/>
      <c r="T308" s="10"/>
      <c r="U308" s="10"/>
    </row>
    <row r="309" spans="5:21" s="8" customFormat="1" ht="30" customHeight="1">
      <c r="E309" s="10"/>
      <c r="K309" s="10"/>
      <c r="M309" s="10"/>
      <c r="P309" s="10"/>
      <c r="Q309" s="11"/>
      <c r="T309" s="10"/>
      <c r="U309" s="10"/>
    </row>
    <row r="310" spans="5:21" s="8" customFormat="1" ht="30" customHeight="1">
      <c r="E310" s="10"/>
      <c r="K310" s="10"/>
      <c r="M310" s="10"/>
      <c r="P310" s="10"/>
      <c r="Q310" s="11"/>
      <c r="T310" s="10"/>
      <c r="U310" s="10"/>
    </row>
    <row r="311" spans="5:21" s="8" customFormat="1" ht="30" customHeight="1">
      <c r="E311" s="10"/>
      <c r="K311" s="10"/>
      <c r="M311" s="10"/>
      <c r="P311" s="10"/>
      <c r="Q311" s="11"/>
      <c r="T311" s="10"/>
      <c r="U311" s="10"/>
    </row>
    <row r="312" spans="5:21" s="8" customFormat="1" ht="30" customHeight="1">
      <c r="E312" s="10"/>
      <c r="K312" s="10"/>
      <c r="M312" s="10"/>
      <c r="P312" s="10"/>
      <c r="Q312" s="11"/>
      <c r="T312" s="10"/>
      <c r="U312" s="10"/>
    </row>
    <row r="313" spans="5:21" s="8" customFormat="1" ht="30" customHeight="1">
      <c r="E313" s="10"/>
      <c r="K313" s="10"/>
      <c r="M313" s="10"/>
      <c r="P313" s="10"/>
      <c r="Q313" s="11"/>
      <c r="T313" s="10"/>
      <c r="U313" s="10"/>
    </row>
    <row r="314" spans="5:21" s="8" customFormat="1" ht="30" customHeight="1">
      <c r="E314" s="10"/>
      <c r="K314" s="10"/>
      <c r="M314" s="10"/>
      <c r="P314" s="10"/>
      <c r="Q314" s="11"/>
      <c r="T314" s="10"/>
      <c r="U314" s="10"/>
    </row>
    <row r="315" spans="5:21" s="8" customFormat="1" ht="30" customHeight="1">
      <c r="E315" s="10"/>
      <c r="K315" s="10"/>
      <c r="M315" s="10"/>
      <c r="P315" s="10"/>
      <c r="Q315" s="11"/>
      <c r="T315" s="10"/>
      <c r="U315" s="10"/>
    </row>
    <row r="316" spans="5:21" s="8" customFormat="1" ht="30" customHeight="1">
      <c r="E316" s="10"/>
      <c r="K316" s="10"/>
      <c r="M316" s="10"/>
      <c r="P316" s="10"/>
      <c r="Q316" s="11"/>
      <c r="T316" s="10"/>
      <c r="U316" s="10"/>
    </row>
    <row r="317" spans="5:21" s="8" customFormat="1" ht="30" customHeight="1">
      <c r="E317" s="10"/>
      <c r="K317" s="10"/>
      <c r="M317" s="10"/>
      <c r="P317" s="10"/>
      <c r="Q317" s="11"/>
      <c r="T317" s="10"/>
      <c r="U317" s="10"/>
    </row>
    <row r="318" spans="5:21" s="8" customFormat="1" ht="30" customHeight="1">
      <c r="E318" s="10"/>
      <c r="K318" s="10"/>
      <c r="M318" s="10"/>
      <c r="P318" s="10"/>
      <c r="Q318" s="11"/>
      <c r="T318" s="10"/>
      <c r="U318" s="10"/>
    </row>
    <row r="319" spans="5:21" s="8" customFormat="1" ht="30" customHeight="1">
      <c r="E319" s="10"/>
      <c r="K319" s="10"/>
      <c r="M319" s="10"/>
      <c r="P319" s="10"/>
      <c r="Q319" s="11"/>
      <c r="T319" s="10"/>
      <c r="U319" s="10"/>
    </row>
    <row r="320" spans="5:21" s="8" customFormat="1" ht="30" customHeight="1">
      <c r="E320" s="10"/>
      <c r="K320" s="10"/>
      <c r="M320" s="10"/>
      <c r="P320" s="10"/>
      <c r="Q320" s="11"/>
      <c r="T320" s="10"/>
      <c r="U320" s="10"/>
    </row>
    <row r="321" spans="5:21" s="8" customFormat="1" ht="30" customHeight="1">
      <c r="E321" s="10"/>
      <c r="K321" s="10"/>
      <c r="M321" s="10"/>
      <c r="P321" s="10"/>
      <c r="Q321" s="11"/>
      <c r="T321" s="10"/>
      <c r="U321" s="10"/>
    </row>
    <row r="322" spans="5:21" s="8" customFormat="1" ht="30" customHeight="1">
      <c r="E322" s="10"/>
      <c r="K322" s="10"/>
      <c r="M322" s="10"/>
      <c r="P322" s="10"/>
      <c r="Q322" s="11"/>
      <c r="T322" s="10"/>
      <c r="U322" s="10"/>
    </row>
    <row r="323" spans="5:21" s="8" customFormat="1" ht="30" customHeight="1">
      <c r="E323" s="10"/>
      <c r="K323" s="10"/>
      <c r="M323" s="10"/>
      <c r="P323" s="10"/>
      <c r="Q323" s="11"/>
      <c r="T323" s="10"/>
      <c r="U323" s="10"/>
    </row>
    <row r="324" spans="5:21" s="8" customFormat="1" ht="30" customHeight="1">
      <c r="E324" s="10"/>
      <c r="K324" s="10"/>
      <c r="M324" s="10"/>
      <c r="P324" s="10"/>
      <c r="Q324" s="11"/>
      <c r="T324" s="10"/>
      <c r="U324" s="10"/>
    </row>
    <row r="325" spans="5:21" s="8" customFormat="1" ht="30" customHeight="1">
      <c r="E325" s="10"/>
      <c r="K325" s="10"/>
      <c r="M325" s="10"/>
      <c r="P325" s="10"/>
      <c r="Q325" s="11"/>
      <c r="T325" s="10"/>
      <c r="U325" s="10"/>
    </row>
    <row r="326" spans="5:21" s="8" customFormat="1" ht="30" customHeight="1">
      <c r="E326" s="10"/>
      <c r="K326" s="10"/>
      <c r="M326" s="10"/>
      <c r="P326" s="10"/>
      <c r="Q326" s="11"/>
      <c r="T326" s="10"/>
      <c r="U326" s="10"/>
    </row>
    <row r="327" spans="5:21" s="8" customFormat="1" ht="30" customHeight="1">
      <c r="E327" s="10"/>
      <c r="K327" s="10"/>
      <c r="M327" s="10"/>
      <c r="P327" s="10"/>
      <c r="Q327" s="11"/>
      <c r="T327" s="10"/>
      <c r="U327" s="10"/>
    </row>
    <row r="328" spans="5:21" s="8" customFormat="1" ht="30" customHeight="1">
      <c r="E328" s="10"/>
      <c r="K328" s="10"/>
      <c r="M328" s="10"/>
      <c r="P328" s="10"/>
      <c r="Q328" s="11"/>
      <c r="T328" s="10"/>
      <c r="U328" s="10"/>
    </row>
    <row r="329" spans="5:21" s="8" customFormat="1" ht="30" customHeight="1">
      <c r="E329" s="10"/>
      <c r="K329" s="10"/>
      <c r="M329" s="10"/>
      <c r="P329" s="10"/>
      <c r="Q329" s="11"/>
      <c r="T329" s="10"/>
      <c r="U329" s="10"/>
    </row>
    <row r="330" spans="5:21" s="8" customFormat="1" ht="30" customHeight="1">
      <c r="E330" s="10"/>
      <c r="K330" s="10"/>
      <c r="M330" s="10"/>
      <c r="P330" s="10"/>
      <c r="Q330" s="11"/>
      <c r="T330" s="10"/>
      <c r="U330" s="10"/>
    </row>
    <row r="331" spans="5:21" s="8" customFormat="1" ht="30" customHeight="1">
      <c r="E331" s="10"/>
      <c r="K331" s="10"/>
      <c r="M331" s="10"/>
      <c r="P331" s="10"/>
      <c r="Q331" s="11"/>
      <c r="T331" s="10"/>
      <c r="U331" s="10"/>
    </row>
    <row r="332" spans="5:21" s="8" customFormat="1" ht="30" customHeight="1">
      <c r="E332" s="10"/>
      <c r="K332" s="10"/>
      <c r="M332" s="10"/>
      <c r="P332" s="10"/>
      <c r="Q332" s="11"/>
      <c r="T332" s="10"/>
      <c r="U332" s="10"/>
    </row>
    <row r="333" spans="5:21" s="8" customFormat="1" ht="30" customHeight="1">
      <c r="E333" s="10"/>
      <c r="K333" s="10"/>
      <c r="M333" s="10"/>
      <c r="P333" s="10"/>
      <c r="Q333" s="11"/>
      <c r="T333" s="10"/>
      <c r="U333" s="10"/>
    </row>
    <row r="334" spans="5:21" s="8" customFormat="1" ht="30" customHeight="1">
      <c r="E334" s="10"/>
      <c r="K334" s="10"/>
      <c r="M334" s="10"/>
      <c r="P334" s="10"/>
      <c r="Q334" s="11"/>
      <c r="T334" s="10"/>
      <c r="U334" s="10"/>
    </row>
    <row r="335" spans="5:21" s="8" customFormat="1" ht="30" customHeight="1">
      <c r="E335" s="10"/>
      <c r="K335" s="10"/>
      <c r="M335" s="10"/>
      <c r="P335" s="10"/>
      <c r="Q335" s="11"/>
      <c r="T335" s="10"/>
      <c r="U335" s="10"/>
    </row>
    <row r="336" spans="5:21" s="8" customFormat="1" ht="30" customHeight="1">
      <c r="E336" s="10"/>
      <c r="K336" s="10"/>
      <c r="M336" s="10"/>
      <c r="P336" s="10"/>
      <c r="Q336" s="11"/>
      <c r="T336" s="10"/>
      <c r="U336" s="10"/>
    </row>
    <row r="337" spans="5:21" s="8" customFormat="1" ht="30" customHeight="1">
      <c r="E337" s="10"/>
      <c r="K337" s="10"/>
      <c r="M337" s="10"/>
      <c r="P337" s="10"/>
      <c r="Q337" s="11"/>
      <c r="T337" s="10"/>
      <c r="U337" s="10"/>
    </row>
    <row r="338" spans="5:21" s="8" customFormat="1" ht="30" customHeight="1">
      <c r="E338" s="10"/>
      <c r="K338" s="10"/>
      <c r="M338" s="10"/>
      <c r="P338" s="10"/>
      <c r="Q338" s="11"/>
      <c r="T338" s="10"/>
      <c r="U338" s="10"/>
    </row>
    <row r="339" spans="5:21" s="8" customFormat="1" ht="30" customHeight="1">
      <c r="E339" s="10"/>
      <c r="K339" s="10"/>
      <c r="M339" s="10"/>
      <c r="P339" s="10"/>
      <c r="Q339" s="11"/>
      <c r="T339" s="10"/>
      <c r="U339" s="10"/>
    </row>
    <row r="340" spans="5:21" s="8" customFormat="1" ht="30" customHeight="1">
      <c r="E340" s="10"/>
      <c r="K340" s="10"/>
      <c r="M340" s="10"/>
      <c r="P340" s="10"/>
      <c r="Q340" s="11"/>
      <c r="T340" s="10"/>
      <c r="U340" s="10"/>
    </row>
    <row r="341" spans="5:21" s="8" customFormat="1" ht="30" customHeight="1">
      <c r="E341" s="10"/>
      <c r="K341" s="10"/>
      <c r="M341" s="10"/>
      <c r="P341" s="10"/>
      <c r="Q341" s="11"/>
      <c r="T341" s="10"/>
      <c r="U341" s="10"/>
    </row>
    <row r="342" spans="5:21" s="8" customFormat="1" ht="30" customHeight="1">
      <c r="E342" s="10"/>
      <c r="K342" s="10"/>
      <c r="M342" s="10"/>
      <c r="P342" s="10"/>
      <c r="Q342" s="11"/>
      <c r="T342" s="10"/>
      <c r="U342" s="10"/>
    </row>
    <row r="343" spans="5:21" s="8" customFormat="1" ht="30" customHeight="1">
      <c r="E343" s="10"/>
      <c r="K343" s="10"/>
      <c r="M343" s="10"/>
      <c r="P343" s="10"/>
      <c r="Q343" s="11"/>
      <c r="T343" s="10"/>
      <c r="U343" s="10"/>
    </row>
    <row r="344" spans="5:21" s="8" customFormat="1" ht="30" customHeight="1">
      <c r="E344" s="10"/>
      <c r="K344" s="10"/>
      <c r="M344" s="10"/>
      <c r="P344" s="10"/>
      <c r="Q344" s="11"/>
      <c r="T344" s="10"/>
      <c r="U344" s="10"/>
    </row>
    <row r="345" spans="5:21" s="8" customFormat="1" ht="30" customHeight="1">
      <c r="E345" s="10"/>
      <c r="K345" s="10"/>
      <c r="M345" s="10"/>
      <c r="P345" s="10"/>
      <c r="Q345" s="11"/>
      <c r="T345" s="10"/>
      <c r="U345" s="10"/>
    </row>
    <row r="346" spans="5:21" s="8" customFormat="1" ht="30" customHeight="1">
      <c r="E346" s="10"/>
      <c r="K346" s="10"/>
      <c r="M346" s="10"/>
      <c r="P346" s="10"/>
      <c r="Q346" s="11"/>
      <c r="T346" s="10"/>
      <c r="U346" s="10"/>
    </row>
    <row r="347" spans="5:21" s="8" customFormat="1" ht="30" customHeight="1">
      <c r="E347" s="10"/>
      <c r="K347" s="10"/>
      <c r="M347" s="10"/>
      <c r="P347" s="10"/>
      <c r="Q347" s="11"/>
      <c r="T347" s="10"/>
      <c r="U347" s="10"/>
    </row>
    <row r="348" spans="5:21" s="8" customFormat="1" ht="30" customHeight="1">
      <c r="E348" s="10"/>
      <c r="K348" s="10"/>
      <c r="M348" s="10"/>
      <c r="P348" s="10"/>
      <c r="Q348" s="11"/>
      <c r="T348" s="10"/>
      <c r="U348" s="10"/>
    </row>
    <row r="349" spans="5:21" s="8" customFormat="1" ht="30" customHeight="1">
      <c r="E349" s="10"/>
      <c r="K349" s="10"/>
      <c r="M349" s="10"/>
      <c r="P349" s="10"/>
      <c r="Q349" s="11"/>
      <c r="T349" s="10"/>
      <c r="U349" s="10"/>
    </row>
    <row r="350" spans="5:21" s="8" customFormat="1" ht="30" customHeight="1">
      <c r="E350" s="10"/>
      <c r="K350" s="10"/>
      <c r="M350" s="10"/>
      <c r="P350" s="10"/>
      <c r="Q350" s="11"/>
      <c r="T350" s="10"/>
      <c r="U350" s="10"/>
    </row>
    <row r="351" spans="5:21" s="8" customFormat="1" ht="30" customHeight="1">
      <c r="E351" s="10"/>
      <c r="K351" s="10"/>
      <c r="M351" s="10"/>
      <c r="P351" s="10"/>
      <c r="Q351" s="11"/>
      <c r="T351" s="10"/>
      <c r="U351" s="10"/>
    </row>
    <row r="352" spans="5:21" s="8" customFormat="1" ht="30" customHeight="1">
      <c r="E352" s="10"/>
      <c r="K352" s="10"/>
      <c r="M352" s="10"/>
      <c r="P352" s="10"/>
      <c r="Q352" s="11"/>
      <c r="T352" s="10"/>
      <c r="U352" s="10"/>
    </row>
    <row r="353" spans="5:21" s="8" customFormat="1" ht="30" customHeight="1">
      <c r="E353" s="10"/>
      <c r="K353" s="10"/>
      <c r="M353" s="10"/>
      <c r="P353" s="10"/>
      <c r="Q353" s="11"/>
      <c r="T353" s="10"/>
      <c r="U353" s="10"/>
    </row>
    <row r="354" spans="5:21" s="8" customFormat="1" ht="30" customHeight="1">
      <c r="E354" s="10"/>
      <c r="K354" s="10"/>
      <c r="M354" s="10"/>
      <c r="P354" s="10"/>
      <c r="Q354" s="11"/>
      <c r="T354" s="10"/>
      <c r="U354" s="10"/>
    </row>
    <row r="355" spans="5:21" s="8" customFormat="1" ht="30" customHeight="1">
      <c r="E355" s="10"/>
      <c r="K355" s="10"/>
      <c r="M355" s="10"/>
      <c r="P355" s="10"/>
      <c r="Q355" s="11"/>
      <c r="T355" s="10"/>
      <c r="U355" s="10"/>
    </row>
    <row r="356" spans="5:21" s="8" customFormat="1" ht="30" customHeight="1">
      <c r="E356" s="10"/>
      <c r="K356" s="10"/>
      <c r="M356" s="10"/>
      <c r="P356" s="10"/>
      <c r="Q356" s="11"/>
      <c r="T356" s="10"/>
      <c r="U356" s="10"/>
    </row>
    <row r="357" spans="5:21" s="8" customFormat="1" ht="30" customHeight="1">
      <c r="E357" s="10"/>
      <c r="K357" s="10"/>
      <c r="M357" s="10"/>
      <c r="P357" s="10"/>
      <c r="Q357" s="11"/>
      <c r="T357" s="10"/>
      <c r="U357" s="10"/>
    </row>
    <row r="358" spans="5:21" s="8" customFormat="1" ht="30" customHeight="1">
      <c r="E358" s="10"/>
      <c r="K358" s="10"/>
      <c r="M358" s="10"/>
      <c r="P358" s="10"/>
      <c r="Q358" s="11"/>
      <c r="T358" s="10"/>
      <c r="U358" s="10"/>
    </row>
    <row r="359" spans="5:21" s="8" customFormat="1" ht="30" customHeight="1">
      <c r="E359" s="10"/>
      <c r="K359" s="10"/>
      <c r="M359" s="10"/>
      <c r="P359" s="10"/>
      <c r="Q359" s="11"/>
      <c r="T359" s="10"/>
      <c r="U359" s="10"/>
    </row>
    <row r="360" spans="5:21" s="8" customFormat="1" ht="30" customHeight="1">
      <c r="E360" s="10"/>
      <c r="K360" s="10"/>
      <c r="M360" s="10"/>
      <c r="P360" s="10"/>
      <c r="Q360" s="11"/>
      <c r="T360" s="10"/>
      <c r="U360" s="10"/>
    </row>
    <row r="361" spans="5:21" s="8" customFormat="1" ht="30" customHeight="1">
      <c r="E361" s="10"/>
      <c r="K361" s="10"/>
      <c r="M361" s="10"/>
      <c r="P361" s="10"/>
      <c r="Q361" s="11"/>
      <c r="T361" s="10"/>
      <c r="U361" s="10"/>
    </row>
    <row r="362" spans="5:21" s="8" customFormat="1" ht="30" customHeight="1">
      <c r="E362" s="10"/>
      <c r="K362" s="10"/>
      <c r="M362" s="10"/>
      <c r="P362" s="10"/>
      <c r="Q362" s="11"/>
      <c r="T362" s="10"/>
      <c r="U362" s="10"/>
    </row>
    <row r="363" spans="5:21" s="8" customFormat="1" ht="30" customHeight="1">
      <c r="E363" s="10"/>
      <c r="K363" s="10"/>
      <c r="M363" s="10"/>
      <c r="P363" s="10"/>
      <c r="Q363" s="11"/>
      <c r="T363" s="10"/>
      <c r="U363" s="10"/>
    </row>
    <row r="364" spans="5:21" s="8" customFormat="1" ht="30" customHeight="1">
      <c r="E364" s="10"/>
      <c r="K364" s="10"/>
      <c r="M364" s="10"/>
      <c r="P364" s="10"/>
      <c r="Q364" s="11"/>
      <c r="T364" s="10"/>
      <c r="U364" s="10"/>
    </row>
    <row r="365" spans="5:21" s="8" customFormat="1" ht="30" customHeight="1">
      <c r="E365" s="10"/>
      <c r="K365" s="10"/>
      <c r="M365" s="10"/>
      <c r="P365" s="10"/>
      <c r="Q365" s="11"/>
      <c r="T365" s="10"/>
      <c r="U365" s="10"/>
    </row>
    <row r="366" spans="5:21" s="8" customFormat="1" ht="30" customHeight="1">
      <c r="E366" s="10"/>
      <c r="K366" s="10"/>
      <c r="M366" s="10"/>
      <c r="P366" s="10"/>
      <c r="Q366" s="11"/>
      <c r="T366" s="10"/>
      <c r="U366" s="10"/>
    </row>
    <row r="367" spans="5:21" s="8" customFormat="1" ht="30" customHeight="1">
      <c r="E367" s="10"/>
      <c r="K367" s="10"/>
      <c r="M367" s="10"/>
      <c r="P367" s="10"/>
      <c r="Q367" s="11"/>
      <c r="T367" s="10"/>
      <c r="U367" s="10"/>
    </row>
    <row r="368" spans="5:21" s="8" customFormat="1" ht="30" customHeight="1">
      <c r="E368" s="10"/>
      <c r="K368" s="10"/>
      <c r="M368" s="10"/>
      <c r="P368" s="10"/>
      <c r="Q368" s="11"/>
      <c r="T368" s="10"/>
      <c r="U368" s="10"/>
    </row>
    <row r="369" spans="5:21" s="8" customFormat="1" ht="30" customHeight="1">
      <c r="E369" s="10"/>
      <c r="K369" s="10"/>
      <c r="M369" s="10"/>
      <c r="P369" s="10"/>
      <c r="Q369" s="11"/>
      <c r="T369" s="10"/>
      <c r="U369" s="10"/>
    </row>
    <row r="370" spans="5:21" s="8" customFormat="1" ht="30" customHeight="1">
      <c r="E370" s="10"/>
      <c r="K370" s="10"/>
      <c r="M370" s="10"/>
      <c r="P370" s="10"/>
      <c r="Q370" s="11"/>
      <c r="T370" s="10"/>
      <c r="U370" s="10"/>
    </row>
    <row r="371" spans="5:21" s="8" customFormat="1" ht="30" customHeight="1">
      <c r="E371" s="10"/>
      <c r="K371" s="10"/>
      <c r="M371" s="10"/>
      <c r="P371" s="10"/>
      <c r="Q371" s="11"/>
      <c r="T371" s="10"/>
      <c r="U371" s="10"/>
    </row>
    <row r="372" spans="5:21" s="8" customFormat="1" ht="30" customHeight="1">
      <c r="E372" s="10"/>
      <c r="K372" s="10"/>
      <c r="M372" s="10"/>
      <c r="P372" s="10"/>
      <c r="Q372" s="11"/>
      <c r="T372" s="10"/>
      <c r="U372" s="10"/>
    </row>
    <row r="373" spans="5:21" s="8" customFormat="1" ht="30" customHeight="1">
      <c r="E373" s="10"/>
      <c r="K373" s="10"/>
      <c r="M373" s="10"/>
      <c r="P373" s="10"/>
      <c r="Q373" s="11"/>
      <c r="T373" s="10"/>
      <c r="U373" s="10"/>
    </row>
    <row r="374" spans="5:21" s="8" customFormat="1" ht="30" customHeight="1">
      <c r="E374" s="10"/>
      <c r="K374" s="10"/>
      <c r="M374" s="10"/>
      <c r="P374" s="10"/>
      <c r="Q374" s="11"/>
      <c r="T374" s="10"/>
      <c r="U374" s="10"/>
    </row>
    <row r="375" spans="5:21" s="8" customFormat="1" ht="30" customHeight="1">
      <c r="E375" s="10"/>
      <c r="K375" s="10"/>
      <c r="M375" s="10"/>
      <c r="P375" s="10"/>
      <c r="Q375" s="11"/>
      <c r="T375" s="10"/>
      <c r="U375" s="10"/>
    </row>
    <row r="376" spans="5:21" s="8" customFormat="1" ht="30" customHeight="1">
      <c r="E376" s="10"/>
      <c r="K376" s="10"/>
      <c r="M376" s="10"/>
      <c r="P376" s="10"/>
      <c r="Q376" s="11"/>
      <c r="T376" s="10"/>
      <c r="U376" s="10"/>
    </row>
    <row r="377" spans="5:21" s="8" customFormat="1" ht="30" customHeight="1">
      <c r="E377" s="10"/>
      <c r="K377" s="10"/>
      <c r="M377" s="10"/>
      <c r="P377" s="10"/>
      <c r="Q377" s="11"/>
      <c r="T377" s="10"/>
      <c r="U377" s="10"/>
    </row>
    <row r="378" spans="5:21" s="8" customFormat="1" ht="30" customHeight="1">
      <c r="E378" s="10"/>
      <c r="K378" s="10"/>
      <c r="M378" s="10"/>
      <c r="P378" s="10"/>
      <c r="Q378" s="11"/>
      <c r="T378" s="10"/>
      <c r="U378" s="10"/>
    </row>
    <row r="379" spans="5:21" s="8" customFormat="1" ht="30" customHeight="1">
      <c r="E379" s="10"/>
      <c r="K379" s="10"/>
      <c r="M379" s="10"/>
      <c r="P379" s="10"/>
      <c r="Q379" s="11"/>
      <c r="T379" s="10"/>
      <c r="U379" s="10"/>
    </row>
    <row r="380" spans="5:21" s="8" customFormat="1" ht="30" customHeight="1">
      <c r="E380" s="10"/>
      <c r="K380" s="10"/>
      <c r="M380" s="10"/>
      <c r="P380" s="10"/>
      <c r="Q380" s="11"/>
      <c r="T380" s="10"/>
      <c r="U380" s="10"/>
    </row>
    <row r="381" spans="5:21" s="8" customFormat="1" ht="30" customHeight="1">
      <c r="E381" s="10"/>
      <c r="K381" s="10"/>
      <c r="M381" s="10"/>
      <c r="P381" s="10"/>
      <c r="Q381" s="11"/>
      <c r="T381" s="10"/>
      <c r="U381" s="10"/>
    </row>
    <row r="382" spans="5:21" s="8" customFormat="1" ht="30" customHeight="1">
      <c r="E382" s="10"/>
      <c r="K382" s="10"/>
      <c r="M382" s="10"/>
      <c r="P382" s="10"/>
      <c r="Q382" s="11"/>
      <c r="T382" s="10"/>
      <c r="U382" s="10"/>
    </row>
    <row r="383" spans="5:21" s="8" customFormat="1" ht="30" customHeight="1">
      <c r="E383" s="10"/>
      <c r="K383" s="10"/>
      <c r="M383" s="10"/>
      <c r="P383" s="10"/>
      <c r="Q383" s="11"/>
      <c r="T383" s="10"/>
      <c r="U383" s="10"/>
    </row>
    <row r="384" spans="5:21" s="8" customFormat="1" ht="30" customHeight="1">
      <c r="E384" s="10"/>
      <c r="K384" s="10"/>
      <c r="M384" s="10"/>
      <c r="P384" s="10"/>
      <c r="Q384" s="11"/>
      <c r="T384" s="10"/>
      <c r="U384" s="10"/>
    </row>
    <row r="385" spans="5:21" s="8" customFormat="1" ht="30" customHeight="1">
      <c r="E385" s="10"/>
      <c r="K385" s="10"/>
      <c r="M385" s="10"/>
      <c r="P385" s="10"/>
      <c r="Q385" s="11"/>
      <c r="T385" s="10"/>
      <c r="U385" s="10"/>
    </row>
    <row r="386" spans="5:21" s="8" customFormat="1" ht="30" customHeight="1">
      <c r="E386" s="10"/>
      <c r="K386" s="10"/>
      <c r="M386" s="10"/>
      <c r="P386" s="10"/>
      <c r="Q386" s="11"/>
      <c r="T386" s="10"/>
      <c r="U386" s="10"/>
    </row>
    <row r="387" spans="5:21" s="8" customFormat="1" ht="30" customHeight="1">
      <c r="E387" s="10"/>
      <c r="K387" s="10"/>
      <c r="M387" s="10"/>
      <c r="P387" s="10"/>
      <c r="Q387" s="11"/>
      <c r="T387" s="10"/>
      <c r="U387" s="10"/>
    </row>
    <row r="388" spans="5:21" s="8" customFormat="1" ht="30" customHeight="1">
      <c r="E388" s="10"/>
      <c r="K388" s="10"/>
      <c r="M388" s="10"/>
      <c r="P388" s="10"/>
      <c r="Q388" s="11"/>
      <c r="T388" s="10"/>
      <c r="U388" s="10"/>
    </row>
    <row r="389" spans="5:21" s="8" customFormat="1" ht="30" customHeight="1">
      <c r="E389" s="10"/>
      <c r="K389" s="10"/>
      <c r="M389" s="10"/>
      <c r="P389" s="10"/>
      <c r="Q389" s="11"/>
      <c r="T389" s="10"/>
      <c r="U389" s="10"/>
    </row>
    <row r="390" spans="5:21" s="8" customFormat="1" ht="30" customHeight="1">
      <c r="E390" s="10"/>
      <c r="K390" s="10"/>
      <c r="M390" s="10"/>
      <c r="P390" s="10"/>
      <c r="Q390" s="11"/>
      <c r="T390" s="10"/>
      <c r="U390" s="10"/>
    </row>
    <row r="391" spans="5:21" s="8" customFormat="1" ht="30" customHeight="1">
      <c r="E391" s="10"/>
      <c r="K391" s="10"/>
      <c r="M391" s="10"/>
      <c r="P391" s="10"/>
      <c r="Q391" s="11"/>
      <c r="T391" s="10"/>
      <c r="U391" s="10"/>
    </row>
    <row r="392" spans="5:21" s="8" customFormat="1" ht="30" customHeight="1">
      <c r="E392" s="10"/>
      <c r="K392" s="10"/>
      <c r="M392" s="10"/>
      <c r="P392" s="10"/>
      <c r="Q392" s="11"/>
      <c r="T392" s="10"/>
      <c r="U392" s="10"/>
    </row>
    <row r="393" spans="5:21" s="8" customFormat="1" ht="30" customHeight="1">
      <c r="E393" s="10"/>
      <c r="K393" s="10"/>
      <c r="M393" s="10"/>
      <c r="P393" s="10"/>
      <c r="Q393" s="11"/>
      <c r="T393" s="10"/>
      <c r="U393" s="10"/>
    </row>
    <row r="394" spans="5:21" s="8" customFormat="1" ht="30" customHeight="1">
      <c r="E394" s="10"/>
      <c r="K394" s="10"/>
      <c r="M394" s="10"/>
      <c r="P394" s="10"/>
      <c r="Q394" s="11"/>
      <c r="T394" s="10"/>
      <c r="U394" s="10"/>
    </row>
    <row r="395" spans="5:21" s="8" customFormat="1" ht="30" customHeight="1">
      <c r="E395" s="10"/>
      <c r="K395" s="10"/>
      <c r="M395" s="10"/>
      <c r="P395" s="10"/>
      <c r="Q395" s="11"/>
      <c r="T395" s="10"/>
      <c r="U395" s="10"/>
    </row>
    <row r="396" spans="5:21" s="8" customFormat="1" ht="30" customHeight="1">
      <c r="E396" s="10"/>
      <c r="K396" s="10"/>
      <c r="M396" s="10"/>
      <c r="P396" s="10"/>
      <c r="Q396" s="11"/>
      <c r="T396" s="10"/>
      <c r="U396" s="10"/>
    </row>
    <row r="397" spans="5:21" s="8" customFormat="1" ht="30" customHeight="1">
      <c r="E397" s="10"/>
      <c r="K397" s="10"/>
      <c r="M397" s="10"/>
      <c r="P397" s="10"/>
      <c r="Q397" s="11"/>
      <c r="T397" s="10"/>
      <c r="U397" s="10"/>
    </row>
    <row r="398" spans="5:21" s="8" customFormat="1" ht="30" customHeight="1">
      <c r="E398" s="10"/>
      <c r="K398" s="10"/>
      <c r="M398" s="10"/>
      <c r="P398" s="10"/>
      <c r="Q398" s="11"/>
      <c r="T398" s="10"/>
      <c r="U398" s="10"/>
    </row>
    <row r="399" spans="5:21" s="8" customFormat="1" ht="30" customHeight="1">
      <c r="E399" s="10"/>
      <c r="K399" s="10"/>
      <c r="M399" s="10"/>
      <c r="P399" s="10"/>
      <c r="Q399" s="11"/>
      <c r="T399" s="10"/>
      <c r="U399" s="10"/>
    </row>
    <row r="400" spans="5:21" s="8" customFormat="1" ht="30" customHeight="1">
      <c r="E400" s="10"/>
      <c r="K400" s="10"/>
      <c r="M400" s="10"/>
      <c r="P400" s="10"/>
      <c r="Q400" s="11"/>
      <c r="T400" s="10"/>
      <c r="U400" s="10"/>
    </row>
    <row r="401" spans="5:21" s="8" customFormat="1" ht="30" customHeight="1">
      <c r="E401" s="10"/>
      <c r="K401" s="10"/>
      <c r="M401" s="10"/>
      <c r="P401" s="10"/>
      <c r="Q401" s="11"/>
      <c r="T401" s="10"/>
      <c r="U401" s="10"/>
    </row>
    <row r="402" spans="5:21" s="8" customFormat="1" ht="30" customHeight="1">
      <c r="E402" s="10"/>
      <c r="K402" s="10"/>
      <c r="M402" s="10"/>
      <c r="P402" s="10"/>
      <c r="Q402" s="11"/>
      <c r="T402" s="10"/>
      <c r="U402" s="10"/>
    </row>
    <row r="403" spans="5:21" s="8" customFormat="1" ht="30" customHeight="1">
      <c r="E403" s="10"/>
      <c r="K403" s="10"/>
      <c r="M403" s="10"/>
      <c r="P403" s="10"/>
      <c r="Q403" s="11"/>
      <c r="T403" s="10"/>
      <c r="U403" s="10"/>
    </row>
    <row r="404" spans="5:21" s="8" customFormat="1" ht="30" customHeight="1">
      <c r="E404" s="10"/>
      <c r="K404" s="10"/>
      <c r="M404" s="10"/>
      <c r="P404" s="10"/>
      <c r="Q404" s="11"/>
      <c r="T404" s="10"/>
      <c r="U404" s="10"/>
    </row>
    <row r="405" spans="5:21" s="8" customFormat="1" ht="30" customHeight="1">
      <c r="E405" s="10"/>
      <c r="K405" s="10"/>
      <c r="M405" s="10"/>
      <c r="P405" s="10"/>
      <c r="Q405" s="11"/>
      <c r="T405" s="10"/>
      <c r="U405" s="10"/>
    </row>
    <row r="406" spans="5:21" s="8" customFormat="1" ht="30" customHeight="1">
      <c r="E406" s="10"/>
      <c r="K406" s="10"/>
      <c r="M406" s="10"/>
      <c r="P406" s="10"/>
      <c r="Q406" s="11"/>
      <c r="T406" s="10"/>
      <c r="U406" s="10"/>
    </row>
    <row r="407" spans="5:21" s="8" customFormat="1" ht="30" customHeight="1">
      <c r="E407" s="10"/>
      <c r="K407" s="10"/>
      <c r="M407" s="10"/>
      <c r="P407" s="10"/>
      <c r="Q407" s="11"/>
      <c r="T407" s="10"/>
      <c r="U407" s="10"/>
    </row>
    <row r="408" spans="5:21" s="8" customFormat="1" ht="30" customHeight="1">
      <c r="E408" s="10"/>
      <c r="K408" s="10"/>
      <c r="M408" s="10"/>
      <c r="P408" s="10"/>
      <c r="Q408" s="11"/>
      <c r="T408" s="10"/>
      <c r="U408" s="10"/>
    </row>
    <row r="409" spans="5:21" s="8" customFormat="1" ht="30" customHeight="1">
      <c r="E409" s="10"/>
      <c r="K409" s="10"/>
      <c r="M409" s="10"/>
      <c r="P409" s="10"/>
      <c r="Q409" s="11"/>
      <c r="T409" s="10"/>
      <c r="U409" s="10"/>
    </row>
    <row r="410" spans="5:21" s="8" customFormat="1" ht="30" customHeight="1">
      <c r="E410" s="10"/>
      <c r="K410" s="10"/>
      <c r="M410" s="10"/>
      <c r="P410" s="10"/>
      <c r="Q410" s="11"/>
      <c r="T410" s="10"/>
      <c r="U410" s="10"/>
    </row>
    <row r="411" spans="5:21" s="8" customFormat="1" ht="30" customHeight="1">
      <c r="E411" s="10"/>
      <c r="K411" s="10"/>
      <c r="M411" s="10"/>
      <c r="P411" s="10"/>
      <c r="Q411" s="11"/>
      <c r="T411" s="10"/>
      <c r="U411" s="10"/>
    </row>
    <row r="412" spans="5:21" s="8" customFormat="1" ht="30" customHeight="1">
      <c r="E412" s="10"/>
      <c r="K412" s="10"/>
      <c r="M412" s="10"/>
      <c r="P412" s="10"/>
      <c r="Q412" s="11"/>
      <c r="T412" s="10"/>
      <c r="U412" s="10"/>
    </row>
    <row r="413" spans="5:21" s="8" customFormat="1" ht="30" customHeight="1">
      <c r="E413" s="10"/>
      <c r="K413" s="10"/>
      <c r="M413" s="10"/>
      <c r="P413" s="10"/>
      <c r="Q413" s="11"/>
      <c r="T413" s="10"/>
      <c r="U413" s="10"/>
    </row>
    <row r="414" spans="5:21" s="8" customFormat="1" ht="30" customHeight="1">
      <c r="E414" s="10"/>
      <c r="K414" s="10"/>
      <c r="M414" s="10"/>
      <c r="P414" s="10"/>
      <c r="Q414" s="11"/>
      <c r="T414" s="10"/>
      <c r="U414" s="10"/>
    </row>
    <row r="415" spans="5:21" s="8" customFormat="1" ht="30" customHeight="1">
      <c r="E415" s="10"/>
      <c r="K415" s="10"/>
      <c r="M415" s="10"/>
      <c r="P415" s="10"/>
      <c r="Q415" s="11"/>
      <c r="T415" s="10"/>
      <c r="U415" s="10"/>
    </row>
    <row r="416" spans="5:21" s="8" customFormat="1" ht="30" customHeight="1">
      <c r="E416" s="10"/>
      <c r="K416" s="10"/>
      <c r="M416" s="10"/>
      <c r="P416" s="10"/>
      <c r="Q416" s="11"/>
      <c r="T416" s="10"/>
      <c r="U416" s="10"/>
    </row>
    <row r="417" spans="5:21" s="8" customFormat="1" ht="30" customHeight="1">
      <c r="E417" s="10"/>
      <c r="K417" s="10"/>
      <c r="M417" s="10"/>
      <c r="P417" s="10"/>
      <c r="Q417" s="11"/>
      <c r="T417" s="10"/>
      <c r="U417" s="10"/>
    </row>
    <row r="418" spans="5:21" s="8" customFormat="1" ht="30" customHeight="1">
      <c r="E418" s="10"/>
      <c r="K418" s="10"/>
      <c r="M418" s="10"/>
      <c r="P418" s="10"/>
      <c r="Q418" s="11"/>
      <c r="T418" s="10"/>
      <c r="U418" s="10"/>
    </row>
    <row r="419" spans="5:21" s="8" customFormat="1" ht="30" customHeight="1">
      <c r="E419" s="10"/>
      <c r="K419" s="10"/>
      <c r="M419" s="10"/>
      <c r="P419" s="10"/>
      <c r="Q419" s="11"/>
      <c r="T419" s="10"/>
      <c r="U419" s="10"/>
    </row>
    <row r="420" spans="5:21" s="8" customFormat="1" ht="30" customHeight="1">
      <c r="E420" s="10"/>
      <c r="K420" s="10"/>
      <c r="M420" s="10"/>
      <c r="P420" s="10"/>
      <c r="Q420" s="11"/>
      <c r="T420" s="10"/>
      <c r="U420" s="10"/>
    </row>
    <row r="421" spans="5:21" s="8" customFormat="1" ht="30" customHeight="1">
      <c r="E421" s="10"/>
      <c r="K421" s="10"/>
      <c r="M421" s="10"/>
      <c r="P421" s="10"/>
      <c r="Q421" s="11"/>
      <c r="T421" s="10"/>
      <c r="U421" s="10"/>
    </row>
    <row r="422" spans="5:21" s="8" customFormat="1" ht="30" customHeight="1">
      <c r="E422" s="10"/>
      <c r="K422" s="10"/>
      <c r="M422" s="10"/>
      <c r="P422" s="10"/>
      <c r="Q422" s="11"/>
      <c r="T422" s="10"/>
      <c r="U422" s="10"/>
    </row>
    <row r="423" spans="5:21" s="8" customFormat="1" ht="30" customHeight="1">
      <c r="E423" s="10"/>
      <c r="K423" s="10"/>
      <c r="M423" s="10"/>
      <c r="P423" s="10"/>
      <c r="Q423" s="11"/>
      <c r="T423" s="10"/>
      <c r="U423" s="10"/>
    </row>
    <row r="424" spans="5:21" s="8" customFormat="1" ht="30" customHeight="1">
      <c r="E424" s="10"/>
      <c r="K424" s="10"/>
      <c r="M424" s="10"/>
      <c r="P424" s="10"/>
      <c r="Q424" s="11"/>
      <c r="T424" s="10"/>
      <c r="U424" s="10"/>
    </row>
    <row r="425" spans="5:21" s="8" customFormat="1" ht="30" customHeight="1">
      <c r="E425" s="10"/>
      <c r="K425" s="10"/>
      <c r="M425" s="10"/>
      <c r="P425" s="10"/>
      <c r="Q425" s="11"/>
      <c r="T425" s="10"/>
      <c r="U425" s="10"/>
    </row>
    <row r="426" spans="5:21" s="8" customFormat="1" ht="30" customHeight="1">
      <c r="E426" s="10"/>
      <c r="K426" s="10"/>
      <c r="M426" s="10"/>
      <c r="P426" s="10"/>
      <c r="Q426" s="11"/>
      <c r="T426" s="10"/>
      <c r="U426" s="10"/>
    </row>
    <row r="427" spans="5:21" s="8" customFormat="1" ht="30" customHeight="1">
      <c r="E427" s="10"/>
      <c r="K427" s="10"/>
      <c r="M427" s="10"/>
      <c r="P427" s="10"/>
      <c r="Q427" s="11"/>
      <c r="T427" s="10"/>
      <c r="U427" s="10"/>
    </row>
    <row r="428" spans="5:21" s="8" customFormat="1" ht="30" customHeight="1">
      <c r="E428" s="10"/>
      <c r="K428" s="10"/>
      <c r="M428" s="10"/>
      <c r="P428" s="10"/>
      <c r="Q428" s="11"/>
      <c r="T428" s="10"/>
      <c r="U428" s="10"/>
    </row>
    <row r="429" spans="5:21" s="8" customFormat="1" ht="30" customHeight="1">
      <c r="E429" s="10"/>
      <c r="K429" s="10"/>
      <c r="M429" s="10"/>
      <c r="P429" s="10"/>
      <c r="Q429" s="11"/>
      <c r="T429" s="10"/>
      <c r="U429" s="10"/>
    </row>
    <row r="430" spans="5:21" s="8" customFormat="1" ht="30" customHeight="1">
      <c r="E430" s="10"/>
      <c r="K430" s="10"/>
      <c r="M430" s="10"/>
      <c r="P430" s="10"/>
      <c r="Q430" s="11"/>
      <c r="T430" s="10"/>
      <c r="U430" s="10"/>
    </row>
    <row r="431" spans="5:21" s="8" customFormat="1" ht="30" customHeight="1">
      <c r="E431" s="10"/>
      <c r="K431" s="10"/>
      <c r="M431" s="10"/>
      <c r="P431" s="10"/>
      <c r="Q431" s="11"/>
      <c r="T431" s="10"/>
      <c r="U431" s="10"/>
    </row>
    <row r="432" spans="5:21" s="8" customFormat="1" ht="30" customHeight="1">
      <c r="E432" s="10"/>
      <c r="K432" s="10"/>
      <c r="M432" s="10"/>
      <c r="P432" s="10"/>
      <c r="Q432" s="11"/>
      <c r="T432" s="10"/>
      <c r="U432" s="10"/>
    </row>
    <row r="433" spans="5:21" s="8" customFormat="1" ht="30" customHeight="1">
      <c r="E433" s="10"/>
      <c r="K433" s="10"/>
      <c r="M433" s="10"/>
      <c r="P433" s="10"/>
      <c r="Q433" s="11"/>
      <c r="T433" s="10"/>
      <c r="U433" s="10"/>
    </row>
    <row r="434" spans="5:21" s="8" customFormat="1" ht="30" customHeight="1">
      <c r="E434" s="10"/>
      <c r="K434" s="10"/>
      <c r="M434" s="10"/>
      <c r="P434" s="10"/>
      <c r="Q434" s="11"/>
      <c r="T434" s="10"/>
      <c r="U434" s="10"/>
    </row>
    <row r="435" spans="5:21" s="8" customFormat="1" ht="30" customHeight="1">
      <c r="E435" s="10"/>
      <c r="K435" s="10"/>
      <c r="M435" s="10"/>
      <c r="P435" s="10"/>
      <c r="Q435" s="11"/>
      <c r="T435" s="10"/>
      <c r="U435" s="10"/>
    </row>
    <row r="436" spans="5:21" s="8" customFormat="1" ht="30" customHeight="1">
      <c r="E436" s="10"/>
      <c r="K436" s="10"/>
      <c r="M436" s="10"/>
      <c r="P436" s="10"/>
      <c r="Q436" s="11"/>
      <c r="T436" s="10"/>
      <c r="U436" s="10"/>
    </row>
    <row r="437" spans="5:21" s="8" customFormat="1" ht="30" customHeight="1">
      <c r="E437" s="10"/>
      <c r="K437" s="10"/>
      <c r="M437" s="10"/>
      <c r="P437" s="10"/>
      <c r="Q437" s="11"/>
      <c r="T437" s="10"/>
      <c r="U437" s="10"/>
    </row>
    <row r="438" spans="5:21" s="8" customFormat="1" ht="30" customHeight="1">
      <c r="E438" s="10"/>
      <c r="K438" s="10"/>
      <c r="M438" s="10"/>
      <c r="P438" s="10"/>
      <c r="Q438" s="11"/>
      <c r="T438" s="10"/>
      <c r="U438" s="10"/>
    </row>
    <row r="439" spans="5:21" s="8" customFormat="1" ht="30" customHeight="1">
      <c r="E439" s="10"/>
      <c r="K439" s="10"/>
      <c r="M439" s="10"/>
      <c r="P439" s="10"/>
      <c r="Q439" s="11"/>
      <c r="T439" s="10"/>
      <c r="U439" s="10"/>
    </row>
    <row r="440" spans="5:21" s="8" customFormat="1" ht="30" customHeight="1">
      <c r="E440" s="10"/>
      <c r="K440" s="10"/>
      <c r="M440" s="10"/>
      <c r="P440" s="10"/>
      <c r="Q440" s="11"/>
      <c r="T440" s="10"/>
      <c r="U440" s="10"/>
    </row>
    <row r="441" spans="5:21" s="8" customFormat="1" ht="30" customHeight="1">
      <c r="E441" s="10"/>
      <c r="K441" s="10"/>
      <c r="M441" s="10"/>
      <c r="P441" s="10"/>
      <c r="Q441" s="11"/>
      <c r="T441" s="10"/>
      <c r="U441" s="10"/>
    </row>
    <row r="442" spans="5:21" s="8" customFormat="1" ht="30" customHeight="1">
      <c r="E442" s="10"/>
      <c r="K442" s="10"/>
      <c r="M442" s="10"/>
      <c r="P442" s="10"/>
      <c r="Q442" s="11"/>
      <c r="T442" s="10"/>
      <c r="U442" s="10"/>
    </row>
    <row r="443" spans="5:21" s="8" customFormat="1" ht="30" customHeight="1">
      <c r="E443" s="10"/>
      <c r="K443" s="10"/>
      <c r="M443" s="10"/>
      <c r="P443" s="10"/>
      <c r="Q443" s="11"/>
      <c r="T443" s="10"/>
      <c r="U443" s="10"/>
    </row>
    <row r="444" spans="5:21" s="8" customFormat="1" ht="30" customHeight="1">
      <c r="E444" s="10"/>
      <c r="K444" s="10"/>
      <c r="M444" s="10"/>
      <c r="P444" s="10"/>
      <c r="Q444" s="11"/>
      <c r="T444" s="10"/>
      <c r="U444" s="10"/>
    </row>
    <row r="445" spans="5:21" s="8" customFormat="1" ht="30" customHeight="1">
      <c r="E445" s="10"/>
      <c r="K445" s="10"/>
      <c r="M445" s="10"/>
      <c r="P445" s="10"/>
      <c r="Q445" s="11"/>
      <c r="T445" s="10"/>
      <c r="U445" s="10"/>
    </row>
    <row r="446" spans="5:21" s="8" customFormat="1" ht="30" customHeight="1">
      <c r="E446" s="10"/>
      <c r="K446" s="10"/>
      <c r="M446" s="10"/>
      <c r="P446" s="10"/>
      <c r="Q446" s="11"/>
      <c r="T446" s="10"/>
      <c r="U446" s="10"/>
    </row>
    <row r="447" spans="5:21" s="8" customFormat="1" ht="30" customHeight="1">
      <c r="E447" s="10"/>
      <c r="K447" s="10"/>
      <c r="M447" s="10"/>
      <c r="P447" s="10"/>
      <c r="Q447" s="11"/>
      <c r="T447" s="10"/>
      <c r="U447" s="10"/>
    </row>
    <row r="448" spans="5:21" s="8" customFormat="1" ht="30" customHeight="1">
      <c r="E448" s="10"/>
      <c r="K448" s="10"/>
      <c r="M448" s="10"/>
      <c r="P448" s="10"/>
      <c r="Q448" s="11"/>
      <c r="T448" s="10"/>
      <c r="U448" s="10"/>
    </row>
    <row r="449" spans="5:21" s="8" customFormat="1" ht="30" customHeight="1">
      <c r="E449" s="10"/>
      <c r="K449" s="10"/>
      <c r="M449" s="10"/>
      <c r="P449" s="10"/>
      <c r="Q449" s="11"/>
      <c r="T449" s="10"/>
      <c r="U449" s="10"/>
    </row>
    <row r="450" spans="5:21" s="8" customFormat="1" ht="30" customHeight="1">
      <c r="E450" s="10"/>
      <c r="K450" s="10"/>
      <c r="M450" s="10"/>
      <c r="P450" s="10"/>
      <c r="Q450" s="11"/>
      <c r="T450" s="10"/>
      <c r="U450" s="10"/>
    </row>
    <row r="451" spans="5:21" s="8" customFormat="1" ht="30" customHeight="1">
      <c r="E451" s="10"/>
      <c r="K451" s="10"/>
      <c r="M451" s="10"/>
      <c r="P451" s="10"/>
      <c r="Q451" s="11"/>
      <c r="T451" s="10"/>
      <c r="U451" s="10"/>
    </row>
    <row r="452" spans="5:21" s="8" customFormat="1" ht="30" customHeight="1">
      <c r="E452" s="10"/>
      <c r="K452" s="10"/>
      <c r="M452" s="10"/>
      <c r="P452" s="10"/>
      <c r="Q452" s="11"/>
      <c r="T452" s="10"/>
      <c r="U452" s="10"/>
    </row>
    <row r="453" spans="5:21" s="8" customFormat="1" ht="30" customHeight="1">
      <c r="E453" s="10"/>
      <c r="K453" s="10"/>
      <c r="M453" s="10"/>
      <c r="P453" s="10"/>
      <c r="Q453" s="11"/>
      <c r="T453" s="10"/>
      <c r="U453" s="10"/>
    </row>
    <row r="454" spans="5:21" s="8" customFormat="1" ht="30" customHeight="1">
      <c r="E454" s="10"/>
      <c r="K454" s="10"/>
      <c r="M454" s="10"/>
      <c r="P454" s="10"/>
      <c r="Q454" s="11"/>
      <c r="T454" s="10"/>
      <c r="U454" s="10"/>
    </row>
    <row r="455" spans="5:21" s="8" customFormat="1" ht="30" customHeight="1">
      <c r="E455" s="10"/>
      <c r="K455" s="10"/>
      <c r="M455" s="10"/>
      <c r="P455" s="10"/>
      <c r="Q455" s="11"/>
      <c r="T455" s="10"/>
      <c r="U455" s="10"/>
    </row>
    <row r="456" spans="5:21" s="8" customFormat="1" ht="30" customHeight="1">
      <c r="E456" s="10"/>
      <c r="K456" s="10"/>
      <c r="M456" s="10"/>
      <c r="P456" s="10"/>
      <c r="Q456" s="11"/>
      <c r="T456" s="10"/>
      <c r="U456" s="10"/>
    </row>
    <row r="457" spans="5:21" s="8" customFormat="1" ht="30" customHeight="1">
      <c r="E457" s="10"/>
      <c r="K457" s="10"/>
      <c r="M457" s="10"/>
      <c r="P457" s="10"/>
      <c r="Q457" s="11"/>
      <c r="T457" s="10"/>
      <c r="U457" s="10"/>
    </row>
    <row r="458" spans="5:21" s="8" customFormat="1" ht="30" customHeight="1">
      <c r="E458" s="10"/>
      <c r="K458" s="10"/>
      <c r="M458" s="10"/>
      <c r="P458" s="10"/>
      <c r="Q458" s="11"/>
      <c r="T458" s="10"/>
      <c r="U458" s="10"/>
    </row>
    <row r="459" spans="5:21" s="8" customFormat="1" ht="30" customHeight="1">
      <c r="E459" s="10"/>
      <c r="K459" s="10"/>
      <c r="M459" s="10"/>
      <c r="P459" s="10"/>
      <c r="Q459" s="11"/>
      <c r="T459" s="10"/>
      <c r="U459" s="10"/>
    </row>
    <row r="460" spans="5:21" s="8" customFormat="1" ht="30" customHeight="1">
      <c r="E460" s="10"/>
      <c r="K460" s="10"/>
      <c r="M460" s="10"/>
      <c r="P460" s="10"/>
      <c r="Q460" s="11"/>
      <c r="T460" s="10"/>
      <c r="U460" s="10"/>
    </row>
    <row r="461" spans="5:21" s="8" customFormat="1" ht="30" customHeight="1">
      <c r="E461" s="10"/>
      <c r="K461" s="10"/>
      <c r="M461" s="10"/>
      <c r="P461" s="10"/>
      <c r="Q461" s="11"/>
      <c r="T461" s="10"/>
      <c r="U461" s="10"/>
    </row>
    <row r="462" spans="5:21" s="8" customFormat="1" ht="30" customHeight="1">
      <c r="E462" s="10"/>
      <c r="K462" s="10"/>
      <c r="M462" s="10"/>
      <c r="P462" s="10"/>
      <c r="Q462" s="11"/>
      <c r="T462" s="10"/>
      <c r="U462" s="10"/>
    </row>
    <row r="463" spans="5:21" s="8" customFormat="1" ht="30" customHeight="1">
      <c r="E463" s="10"/>
      <c r="K463" s="10"/>
      <c r="M463" s="10"/>
      <c r="P463" s="10"/>
      <c r="Q463" s="11"/>
      <c r="T463" s="10"/>
      <c r="U463" s="10"/>
    </row>
    <row r="464" spans="5:21" s="8" customFormat="1" ht="30" customHeight="1">
      <c r="E464" s="10"/>
      <c r="K464" s="10"/>
      <c r="M464" s="10"/>
      <c r="P464" s="10"/>
      <c r="Q464" s="11"/>
      <c r="T464" s="10"/>
      <c r="U464" s="10"/>
    </row>
    <row r="465" spans="5:21" s="8" customFormat="1" ht="30" customHeight="1">
      <c r="E465" s="10"/>
      <c r="K465" s="10"/>
      <c r="M465" s="10"/>
      <c r="P465" s="10"/>
      <c r="Q465" s="11"/>
      <c r="T465" s="10"/>
      <c r="U465" s="10"/>
    </row>
    <row r="466" spans="5:21" s="8" customFormat="1" ht="30" customHeight="1">
      <c r="E466" s="10"/>
      <c r="K466" s="10"/>
      <c r="M466" s="10"/>
      <c r="P466" s="10"/>
      <c r="Q466" s="11"/>
      <c r="T466" s="10"/>
      <c r="U466" s="10"/>
    </row>
    <row r="467" spans="5:21" s="8" customFormat="1" ht="30" customHeight="1">
      <c r="E467" s="10"/>
      <c r="K467" s="10"/>
      <c r="M467" s="10"/>
      <c r="P467" s="10"/>
      <c r="Q467" s="11"/>
      <c r="T467" s="10"/>
      <c r="U467" s="10"/>
    </row>
    <row r="468" spans="5:21" s="8" customFormat="1" ht="30" customHeight="1">
      <c r="E468" s="10"/>
      <c r="K468" s="10"/>
      <c r="M468" s="10"/>
      <c r="P468" s="10"/>
      <c r="Q468" s="11"/>
      <c r="T468" s="10"/>
      <c r="U468" s="10"/>
    </row>
    <row r="469" spans="5:21" s="8" customFormat="1" ht="30" customHeight="1">
      <c r="E469" s="10"/>
      <c r="K469" s="10"/>
      <c r="M469" s="10"/>
      <c r="P469" s="10"/>
      <c r="Q469" s="11"/>
      <c r="T469" s="10"/>
      <c r="U469" s="10"/>
    </row>
    <row r="470" spans="5:21" s="8" customFormat="1" ht="30" customHeight="1">
      <c r="E470" s="10"/>
      <c r="K470" s="10"/>
      <c r="M470" s="10"/>
      <c r="P470" s="10"/>
      <c r="Q470" s="11"/>
      <c r="T470" s="10"/>
      <c r="U470" s="10"/>
    </row>
    <row r="471" spans="5:21" s="8" customFormat="1" ht="30" customHeight="1">
      <c r="E471" s="10"/>
      <c r="K471" s="10"/>
      <c r="M471" s="10"/>
      <c r="P471" s="10"/>
      <c r="Q471" s="11"/>
      <c r="T471" s="10"/>
      <c r="U471" s="10"/>
    </row>
    <row r="472" spans="5:21" s="8" customFormat="1" ht="30" customHeight="1">
      <c r="E472" s="10"/>
      <c r="K472" s="10"/>
      <c r="M472" s="10"/>
      <c r="P472" s="10"/>
      <c r="Q472" s="11"/>
      <c r="T472" s="10"/>
      <c r="U472" s="10"/>
    </row>
    <row r="473" spans="5:21" s="8" customFormat="1" ht="30" customHeight="1">
      <c r="E473" s="10"/>
      <c r="K473" s="10"/>
      <c r="M473" s="10"/>
      <c r="P473" s="10"/>
      <c r="Q473" s="11"/>
      <c r="T473" s="10"/>
      <c r="U473" s="10"/>
    </row>
    <row r="474" spans="5:21" s="8" customFormat="1" ht="30" customHeight="1">
      <c r="E474" s="10"/>
      <c r="K474" s="10"/>
      <c r="M474" s="10"/>
      <c r="P474" s="10"/>
      <c r="Q474" s="11"/>
      <c r="T474" s="10"/>
      <c r="U474" s="10"/>
    </row>
    <row r="475" spans="5:21" s="8" customFormat="1" ht="30" customHeight="1">
      <c r="E475" s="10"/>
      <c r="K475" s="10"/>
      <c r="M475" s="10"/>
      <c r="P475" s="10"/>
      <c r="Q475" s="11"/>
      <c r="T475" s="10"/>
      <c r="U475" s="10"/>
    </row>
    <row r="476" spans="5:21" s="8" customFormat="1" ht="30" customHeight="1">
      <c r="E476" s="10"/>
      <c r="K476" s="10"/>
      <c r="M476" s="10"/>
      <c r="P476" s="10"/>
      <c r="Q476" s="11"/>
      <c r="T476" s="10"/>
      <c r="U476" s="10"/>
    </row>
    <row r="477" spans="5:21" s="8" customFormat="1" ht="30" customHeight="1">
      <c r="E477" s="10"/>
      <c r="K477" s="10"/>
      <c r="M477" s="10"/>
      <c r="P477" s="10"/>
      <c r="Q477" s="11"/>
      <c r="T477" s="10"/>
      <c r="U477" s="10"/>
    </row>
    <row r="478" spans="5:21" s="8" customFormat="1" ht="30" customHeight="1">
      <c r="E478" s="10"/>
      <c r="K478" s="10"/>
      <c r="M478" s="10"/>
      <c r="P478" s="10"/>
      <c r="Q478" s="11"/>
      <c r="T478" s="10"/>
      <c r="U478" s="10"/>
    </row>
    <row r="479" spans="5:21" s="8" customFormat="1" ht="30" customHeight="1">
      <c r="E479" s="10"/>
      <c r="K479" s="10"/>
      <c r="M479" s="10"/>
      <c r="P479" s="10"/>
      <c r="Q479" s="11"/>
      <c r="T479" s="10"/>
      <c r="U479" s="10"/>
    </row>
    <row r="480" spans="5:21" s="8" customFormat="1" ht="30" customHeight="1">
      <c r="E480" s="10"/>
      <c r="K480" s="10"/>
      <c r="M480" s="10"/>
      <c r="P480" s="10"/>
      <c r="Q480" s="11"/>
      <c r="T480" s="10"/>
      <c r="U480" s="10"/>
    </row>
    <row r="481" spans="5:21" s="8" customFormat="1" ht="30" customHeight="1">
      <c r="E481" s="10"/>
      <c r="K481" s="10"/>
      <c r="M481" s="10"/>
      <c r="P481" s="10"/>
      <c r="Q481" s="11"/>
      <c r="T481" s="10"/>
      <c r="U481" s="10"/>
    </row>
    <row r="482" spans="5:21" s="8" customFormat="1" ht="30" customHeight="1">
      <c r="E482" s="10"/>
      <c r="K482" s="10"/>
      <c r="M482" s="10"/>
      <c r="P482" s="10"/>
      <c r="Q482" s="11"/>
      <c r="T482" s="10"/>
      <c r="U482" s="10"/>
    </row>
    <row r="483" spans="5:21" s="8" customFormat="1" ht="30" customHeight="1">
      <c r="E483" s="10"/>
      <c r="K483" s="10"/>
      <c r="M483" s="10"/>
      <c r="P483" s="10"/>
      <c r="Q483" s="11"/>
      <c r="T483" s="10"/>
      <c r="U483" s="10"/>
    </row>
    <row r="484" spans="5:21" s="8" customFormat="1" ht="30" customHeight="1">
      <c r="E484" s="10"/>
      <c r="K484" s="10"/>
      <c r="M484" s="10"/>
      <c r="P484" s="10"/>
      <c r="Q484" s="11"/>
      <c r="T484" s="10"/>
      <c r="U484" s="10"/>
    </row>
    <row r="485" spans="5:21" s="8" customFormat="1" ht="30" customHeight="1">
      <c r="E485" s="10"/>
      <c r="K485" s="10"/>
      <c r="M485" s="10"/>
      <c r="P485" s="10"/>
      <c r="Q485" s="11"/>
      <c r="T485" s="10"/>
      <c r="U485" s="10"/>
    </row>
    <row r="486" spans="5:21" s="8" customFormat="1" ht="30" customHeight="1">
      <c r="E486" s="10"/>
      <c r="K486" s="10"/>
      <c r="M486" s="10"/>
      <c r="P486" s="10"/>
      <c r="Q486" s="11"/>
      <c r="T486" s="10"/>
      <c r="U486" s="10"/>
    </row>
    <row r="487" spans="5:21" s="8" customFormat="1" ht="30" customHeight="1">
      <c r="E487" s="10"/>
      <c r="K487" s="10"/>
      <c r="M487" s="10"/>
      <c r="P487" s="10"/>
      <c r="Q487" s="11"/>
      <c r="T487" s="10"/>
      <c r="U487" s="10"/>
    </row>
    <row r="488" spans="5:21" s="8" customFormat="1" ht="30" customHeight="1">
      <c r="E488" s="10"/>
      <c r="K488" s="10"/>
      <c r="M488" s="10"/>
      <c r="P488" s="10"/>
      <c r="Q488" s="11"/>
      <c r="T488" s="10"/>
      <c r="U488" s="10"/>
    </row>
    <row r="489" spans="5:21" s="8" customFormat="1" ht="30" customHeight="1">
      <c r="E489" s="10"/>
      <c r="K489" s="10"/>
      <c r="M489" s="10"/>
      <c r="P489" s="10"/>
      <c r="Q489" s="11"/>
      <c r="T489" s="10"/>
      <c r="U489" s="10"/>
    </row>
    <row r="490" spans="5:21" s="8" customFormat="1" ht="30" customHeight="1">
      <c r="E490" s="10"/>
      <c r="K490" s="10"/>
      <c r="M490" s="10"/>
      <c r="P490" s="10"/>
      <c r="Q490" s="11"/>
      <c r="T490" s="10"/>
      <c r="U490" s="10"/>
    </row>
    <row r="491" spans="5:21" s="8" customFormat="1" ht="30" customHeight="1">
      <c r="E491" s="10"/>
      <c r="K491" s="10"/>
      <c r="M491" s="10"/>
      <c r="P491" s="10"/>
      <c r="Q491" s="11"/>
      <c r="T491" s="10"/>
      <c r="U491" s="10"/>
    </row>
    <row r="492" spans="5:21" s="8" customFormat="1" ht="30" customHeight="1">
      <c r="E492" s="10"/>
      <c r="K492" s="10"/>
      <c r="M492" s="10"/>
      <c r="P492" s="10"/>
      <c r="Q492" s="11"/>
      <c r="T492" s="10"/>
      <c r="U492" s="10"/>
    </row>
    <row r="493" spans="5:21" s="8" customFormat="1" ht="30" customHeight="1">
      <c r="E493" s="10"/>
      <c r="K493" s="10"/>
      <c r="M493" s="10"/>
      <c r="P493" s="10"/>
      <c r="Q493" s="11"/>
      <c r="T493" s="10"/>
      <c r="U493" s="10"/>
    </row>
    <row r="494" spans="5:21" s="8" customFormat="1" ht="30" customHeight="1">
      <c r="E494" s="10"/>
      <c r="K494" s="10"/>
      <c r="M494" s="10"/>
      <c r="P494" s="10"/>
      <c r="Q494" s="11"/>
      <c r="T494" s="10"/>
      <c r="U494" s="10"/>
    </row>
    <row r="495" spans="5:21" s="8" customFormat="1" ht="30" customHeight="1">
      <c r="E495" s="10"/>
      <c r="K495" s="10"/>
      <c r="M495" s="10"/>
      <c r="P495" s="10"/>
      <c r="Q495" s="11"/>
      <c r="T495" s="10"/>
      <c r="U495" s="10"/>
    </row>
    <row r="496" spans="5:21" s="8" customFormat="1" ht="30" customHeight="1">
      <c r="E496" s="10"/>
      <c r="K496" s="10"/>
      <c r="M496" s="10"/>
      <c r="P496" s="10"/>
      <c r="Q496" s="11"/>
      <c r="T496" s="10"/>
      <c r="U496" s="10"/>
    </row>
    <row r="497" spans="5:21" s="8" customFormat="1" ht="30" customHeight="1">
      <c r="E497" s="10"/>
      <c r="K497" s="10"/>
      <c r="M497" s="10"/>
      <c r="P497" s="10"/>
      <c r="Q497" s="11"/>
      <c r="T497" s="10"/>
      <c r="U497" s="10"/>
    </row>
    <row r="498" spans="5:21" s="8" customFormat="1" ht="30" customHeight="1">
      <c r="E498" s="10"/>
      <c r="K498" s="10"/>
      <c r="M498" s="10"/>
      <c r="P498" s="10"/>
      <c r="Q498" s="11"/>
      <c r="T498" s="10"/>
      <c r="U498" s="10"/>
    </row>
    <row r="499" spans="5:21" s="8" customFormat="1" ht="30" customHeight="1">
      <c r="E499" s="10"/>
      <c r="K499" s="10"/>
      <c r="M499" s="10"/>
      <c r="P499" s="10"/>
      <c r="Q499" s="11"/>
      <c r="T499" s="10"/>
      <c r="U499" s="10"/>
    </row>
    <row r="500" spans="5:21" s="8" customFormat="1" ht="30" customHeight="1">
      <c r="E500" s="10"/>
      <c r="K500" s="10"/>
      <c r="M500" s="10"/>
      <c r="P500" s="10"/>
      <c r="Q500" s="11"/>
      <c r="T500" s="10"/>
      <c r="U500" s="10"/>
    </row>
    <row r="501" spans="5:21" s="8" customFormat="1" ht="30" customHeight="1">
      <c r="E501" s="10"/>
      <c r="K501" s="10"/>
      <c r="M501" s="10"/>
      <c r="P501" s="10"/>
      <c r="Q501" s="11"/>
      <c r="T501" s="10"/>
      <c r="U501" s="10"/>
    </row>
    <row r="502" spans="5:21" s="8" customFormat="1" ht="30" customHeight="1">
      <c r="E502" s="10"/>
      <c r="K502" s="10"/>
      <c r="M502" s="10"/>
      <c r="P502" s="10"/>
      <c r="Q502" s="11"/>
      <c r="T502" s="10"/>
      <c r="U502" s="10"/>
    </row>
    <row r="503" spans="5:21" s="8" customFormat="1" ht="30" customHeight="1">
      <c r="E503" s="10"/>
      <c r="K503" s="10"/>
      <c r="M503" s="10"/>
      <c r="P503" s="10"/>
      <c r="Q503" s="11"/>
      <c r="T503" s="10"/>
      <c r="U503" s="10"/>
    </row>
    <row r="504" spans="5:21" s="8" customFormat="1" ht="30" customHeight="1">
      <c r="E504" s="10"/>
      <c r="K504" s="10"/>
      <c r="M504" s="10"/>
      <c r="P504" s="10"/>
      <c r="Q504" s="11"/>
      <c r="T504" s="10"/>
      <c r="U504" s="10"/>
    </row>
    <row r="505" spans="5:21" s="8" customFormat="1" ht="30" customHeight="1">
      <c r="E505" s="10"/>
      <c r="K505" s="10"/>
      <c r="M505" s="10"/>
      <c r="P505" s="10"/>
      <c r="Q505" s="11"/>
      <c r="T505" s="10"/>
      <c r="U505" s="10"/>
    </row>
    <row r="506" spans="5:21" s="8" customFormat="1" ht="30" customHeight="1">
      <c r="E506" s="10"/>
      <c r="K506" s="10"/>
      <c r="M506" s="10"/>
      <c r="P506" s="10"/>
      <c r="Q506" s="11"/>
      <c r="T506" s="10"/>
      <c r="U506" s="10"/>
    </row>
    <row r="507" spans="5:21" s="8" customFormat="1" ht="30" customHeight="1">
      <c r="E507" s="10"/>
      <c r="K507" s="10"/>
      <c r="M507" s="10"/>
      <c r="P507" s="10"/>
      <c r="Q507" s="11"/>
      <c r="T507" s="10"/>
      <c r="U507" s="10"/>
    </row>
    <row r="508" spans="5:21" s="8" customFormat="1" ht="30" customHeight="1">
      <c r="E508" s="10"/>
      <c r="K508" s="10"/>
      <c r="M508" s="10"/>
      <c r="P508" s="10"/>
      <c r="Q508" s="11"/>
      <c r="T508" s="10"/>
      <c r="U508" s="10"/>
    </row>
    <row r="509" spans="5:21" s="8" customFormat="1" ht="30" customHeight="1">
      <c r="E509" s="10"/>
      <c r="K509" s="10"/>
      <c r="M509" s="10"/>
      <c r="P509" s="10"/>
      <c r="Q509" s="11"/>
      <c r="T509" s="10"/>
      <c r="U509" s="10"/>
    </row>
    <row r="510" spans="5:21" s="8" customFormat="1" ht="30" customHeight="1">
      <c r="E510" s="10"/>
      <c r="K510" s="10"/>
      <c r="M510" s="10"/>
      <c r="P510" s="10"/>
      <c r="Q510" s="11"/>
      <c r="T510" s="10"/>
      <c r="U510" s="10"/>
    </row>
    <row r="511" spans="5:21" s="8" customFormat="1" ht="30" customHeight="1">
      <c r="E511" s="10"/>
      <c r="K511" s="10"/>
      <c r="M511" s="10"/>
      <c r="P511" s="10"/>
      <c r="Q511" s="11"/>
      <c r="T511" s="10"/>
      <c r="U511" s="10"/>
    </row>
    <row r="512" spans="5:21" s="8" customFormat="1" ht="30" customHeight="1">
      <c r="E512" s="10"/>
      <c r="K512" s="10"/>
      <c r="M512" s="10"/>
      <c r="P512" s="10"/>
      <c r="Q512" s="11"/>
      <c r="T512" s="10"/>
      <c r="U512" s="10"/>
    </row>
    <row r="513" spans="5:21" s="8" customFormat="1" ht="30" customHeight="1">
      <c r="E513" s="10"/>
      <c r="K513" s="10"/>
      <c r="M513" s="10"/>
      <c r="P513" s="10"/>
      <c r="Q513" s="11"/>
      <c r="T513" s="10"/>
      <c r="U513" s="10"/>
    </row>
    <row r="514" spans="5:21" s="8" customFormat="1" ht="30" customHeight="1">
      <c r="E514" s="10"/>
      <c r="K514" s="10"/>
      <c r="M514" s="10"/>
      <c r="P514" s="10"/>
      <c r="Q514" s="11"/>
      <c r="T514" s="10"/>
      <c r="U514" s="10"/>
    </row>
    <row r="515" spans="5:21" s="8" customFormat="1" ht="30" customHeight="1">
      <c r="E515" s="10"/>
      <c r="K515" s="10"/>
      <c r="M515" s="10"/>
      <c r="P515" s="10"/>
      <c r="Q515" s="11"/>
      <c r="T515" s="10"/>
      <c r="U515" s="10"/>
    </row>
    <row r="516" spans="5:21" s="8" customFormat="1" ht="30" customHeight="1">
      <c r="E516" s="10"/>
      <c r="K516" s="10"/>
      <c r="M516" s="10"/>
      <c r="P516" s="10"/>
      <c r="Q516" s="11"/>
      <c r="T516" s="10"/>
      <c r="U516" s="10"/>
    </row>
    <row r="517" spans="5:21" s="8" customFormat="1" ht="30" customHeight="1">
      <c r="E517" s="10"/>
      <c r="K517" s="10"/>
      <c r="M517" s="10"/>
      <c r="P517" s="10"/>
      <c r="Q517" s="11"/>
      <c r="T517" s="10"/>
      <c r="U517" s="10"/>
    </row>
    <row r="518" spans="5:21" s="8" customFormat="1" ht="30" customHeight="1">
      <c r="E518" s="10"/>
      <c r="K518" s="10"/>
      <c r="M518" s="10"/>
      <c r="P518" s="10"/>
      <c r="Q518" s="11"/>
      <c r="T518" s="10"/>
      <c r="U518" s="10"/>
    </row>
    <row r="519" spans="5:21" s="8" customFormat="1" ht="30" customHeight="1">
      <c r="E519" s="10"/>
      <c r="K519" s="10"/>
      <c r="M519" s="10"/>
      <c r="P519" s="10"/>
      <c r="Q519" s="11"/>
      <c r="T519" s="10"/>
      <c r="U519" s="10"/>
    </row>
    <row r="520" spans="5:21" s="8" customFormat="1" ht="30" customHeight="1">
      <c r="E520" s="10"/>
      <c r="K520" s="10"/>
      <c r="M520" s="10"/>
      <c r="P520" s="10"/>
      <c r="Q520" s="11"/>
      <c r="T520" s="10"/>
      <c r="U520" s="10"/>
    </row>
    <row r="521" spans="5:21" s="8" customFormat="1" ht="30" customHeight="1">
      <c r="E521" s="10"/>
      <c r="K521" s="10"/>
      <c r="M521" s="10"/>
      <c r="P521" s="10"/>
      <c r="Q521" s="11"/>
      <c r="T521" s="10"/>
      <c r="U521" s="10"/>
    </row>
    <row r="522" spans="5:21" s="8" customFormat="1" ht="30" customHeight="1">
      <c r="E522" s="10"/>
      <c r="K522" s="10"/>
      <c r="M522" s="10"/>
      <c r="P522" s="10"/>
      <c r="Q522" s="11"/>
      <c r="T522" s="10"/>
      <c r="U522" s="10"/>
    </row>
    <row r="523" spans="5:21" s="8" customFormat="1" ht="30" customHeight="1">
      <c r="E523" s="10"/>
      <c r="K523" s="10"/>
      <c r="M523" s="10"/>
      <c r="P523" s="10"/>
      <c r="Q523" s="11"/>
      <c r="T523" s="10"/>
      <c r="U523" s="10"/>
    </row>
    <row r="524" spans="5:21" s="8" customFormat="1" ht="30" customHeight="1">
      <c r="E524" s="10"/>
      <c r="K524" s="10"/>
      <c r="M524" s="10"/>
      <c r="P524" s="10"/>
      <c r="Q524" s="11"/>
      <c r="T524" s="10"/>
      <c r="U524" s="10"/>
    </row>
    <row r="525" spans="5:21" s="8" customFormat="1" ht="30" customHeight="1">
      <c r="E525" s="10"/>
      <c r="K525" s="10"/>
      <c r="M525" s="10"/>
      <c r="P525" s="10"/>
      <c r="Q525" s="11"/>
      <c r="T525" s="10"/>
      <c r="U525" s="10"/>
    </row>
    <row r="526" spans="5:21" s="8" customFormat="1" ht="30" customHeight="1">
      <c r="E526" s="10"/>
      <c r="K526" s="10"/>
      <c r="M526" s="10"/>
      <c r="P526" s="10"/>
      <c r="Q526" s="11"/>
      <c r="T526" s="10"/>
      <c r="U526" s="10"/>
    </row>
    <row r="527" spans="5:21" s="8" customFormat="1" ht="30" customHeight="1">
      <c r="E527" s="10"/>
      <c r="K527" s="10"/>
      <c r="M527" s="10"/>
      <c r="P527" s="10"/>
      <c r="Q527" s="11"/>
      <c r="T527" s="10"/>
      <c r="U527" s="10"/>
    </row>
    <row r="528" spans="5:21" s="8" customFormat="1" ht="30" customHeight="1">
      <c r="E528" s="10"/>
      <c r="K528" s="10"/>
      <c r="M528" s="10"/>
      <c r="P528" s="10"/>
      <c r="Q528" s="11"/>
      <c r="T528" s="10"/>
      <c r="U528" s="10"/>
    </row>
    <row r="529" spans="5:21" s="8" customFormat="1" ht="30" customHeight="1">
      <c r="E529" s="10"/>
      <c r="K529" s="10"/>
      <c r="M529" s="10"/>
      <c r="P529" s="10"/>
      <c r="Q529" s="11"/>
      <c r="T529" s="10"/>
      <c r="U529" s="10"/>
    </row>
    <row r="530" spans="5:21" s="8" customFormat="1" ht="30" customHeight="1">
      <c r="E530" s="10"/>
      <c r="K530" s="10"/>
      <c r="M530" s="10"/>
      <c r="P530" s="10"/>
      <c r="Q530" s="11"/>
      <c r="T530" s="10"/>
      <c r="U530" s="10"/>
    </row>
    <row r="531" spans="5:21" s="8" customFormat="1" ht="30" customHeight="1">
      <c r="E531" s="10"/>
      <c r="K531" s="10"/>
      <c r="M531" s="10"/>
      <c r="P531" s="10"/>
      <c r="Q531" s="11"/>
      <c r="T531" s="10"/>
      <c r="U531" s="10"/>
    </row>
    <row r="532" spans="5:21" s="8" customFormat="1" ht="30" customHeight="1">
      <c r="E532" s="10"/>
      <c r="K532" s="10"/>
      <c r="M532" s="10"/>
      <c r="P532" s="10"/>
      <c r="Q532" s="11"/>
      <c r="T532" s="10"/>
      <c r="U532" s="10"/>
    </row>
    <row r="533" spans="5:21" s="8" customFormat="1" ht="30" customHeight="1">
      <c r="E533" s="10"/>
      <c r="K533" s="10"/>
      <c r="M533" s="10"/>
      <c r="P533" s="10"/>
      <c r="Q533" s="11"/>
      <c r="T533" s="10"/>
      <c r="U533" s="10"/>
    </row>
    <row r="534" spans="5:21" s="8" customFormat="1" ht="30" customHeight="1">
      <c r="E534" s="10"/>
      <c r="K534" s="10"/>
      <c r="M534" s="10"/>
      <c r="P534" s="10"/>
      <c r="Q534" s="11"/>
      <c r="T534" s="10"/>
      <c r="U534" s="10"/>
    </row>
    <row r="535" spans="5:21" s="8" customFormat="1" ht="30" customHeight="1">
      <c r="E535" s="10"/>
      <c r="K535" s="10"/>
      <c r="M535" s="10"/>
      <c r="P535" s="10"/>
      <c r="Q535" s="11"/>
      <c r="T535" s="10"/>
      <c r="U535" s="10"/>
    </row>
    <row r="536" spans="5:21" s="8" customFormat="1" ht="30" customHeight="1">
      <c r="E536" s="10"/>
      <c r="K536" s="10"/>
      <c r="M536" s="10"/>
      <c r="P536" s="10"/>
      <c r="Q536" s="11"/>
      <c r="T536" s="10"/>
      <c r="U536" s="10"/>
    </row>
    <row r="537" spans="5:21" s="8" customFormat="1" ht="30" customHeight="1">
      <c r="E537" s="10"/>
      <c r="K537" s="10"/>
      <c r="M537" s="10"/>
      <c r="P537" s="10"/>
      <c r="Q537" s="11"/>
      <c r="T537" s="10"/>
      <c r="U537" s="10"/>
    </row>
    <row r="538" spans="5:21" s="8" customFormat="1" ht="30" customHeight="1">
      <c r="E538" s="10"/>
      <c r="K538" s="10"/>
      <c r="M538" s="10"/>
      <c r="P538" s="10"/>
      <c r="Q538" s="11"/>
      <c r="T538" s="10"/>
      <c r="U538" s="10"/>
    </row>
    <row r="539" spans="5:21" s="8" customFormat="1" ht="30" customHeight="1">
      <c r="E539" s="10"/>
      <c r="K539" s="10"/>
      <c r="M539" s="10"/>
      <c r="P539" s="10"/>
      <c r="Q539" s="11"/>
      <c r="T539" s="10"/>
      <c r="U539" s="10"/>
    </row>
    <row r="540" spans="5:21" s="8" customFormat="1" ht="30" customHeight="1">
      <c r="E540" s="10"/>
      <c r="K540" s="10"/>
      <c r="M540" s="10"/>
      <c r="P540" s="10"/>
      <c r="Q540" s="11"/>
      <c r="T540" s="10"/>
      <c r="U540" s="10"/>
    </row>
    <row r="541" spans="5:21" s="8" customFormat="1" ht="30" customHeight="1">
      <c r="E541" s="10"/>
      <c r="K541" s="10"/>
      <c r="M541" s="10"/>
      <c r="P541" s="10"/>
      <c r="Q541" s="11"/>
      <c r="T541" s="10"/>
      <c r="U541" s="10"/>
    </row>
    <row r="542" spans="5:21" s="8" customFormat="1" ht="30" customHeight="1">
      <c r="E542" s="10"/>
      <c r="K542" s="10"/>
      <c r="M542" s="10"/>
      <c r="P542" s="10"/>
      <c r="Q542" s="11"/>
      <c r="T542" s="10"/>
      <c r="U542" s="10"/>
    </row>
    <row r="543" spans="5:21" s="8" customFormat="1" ht="30" customHeight="1">
      <c r="E543" s="10"/>
      <c r="K543" s="10"/>
      <c r="M543" s="10"/>
      <c r="P543" s="10"/>
      <c r="Q543" s="11"/>
      <c r="T543" s="10"/>
      <c r="U543" s="10"/>
    </row>
    <row r="544" spans="5:21" s="8" customFormat="1" ht="30" customHeight="1">
      <c r="E544" s="10"/>
      <c r="K544" s="10"/>
      <c r="M544" s="10"/>
      <c r="P544" s="10"/>
      <c r="Q544" s="11"/>
      <c r="T544" s="10"/>
      <c r="U544" s="10"/>
    </row>
    <row r="545" spans="5:21" s="8" customFormat="1" ht="30" customHeight="1">
      <c r="E545" s="10"/>
      <c r="K545" s="10"/>
      <c r="M545" s="10"/>
      <c r="P545" s="10"/>
      <c r="Q545" s="11"/>
      <c r="T545" s="10"/>
      <c r="U545" s="10"/>
    </row>
    <row r="546" spans="5:21" s="8" customFormat="1" ht="30" customHeight="1">
      <c r="E546" s="10"/>
      <c r="K546" s="10"/>
      <c r="M546" s="10"/>
      <c r="P546" s="10"/>
      <c r="Q546" s="11"/>
      <c r="T546" s="10"/>
      <c r="U546" s="10"/>
    </row>
    <row r="547" spans="5:21" s="8" customFormat="1" ht="30" customHeight="1">
      <c r="E547" s="10"/>
      <c r="K547" s="10"/>
      <c r="M547" s="10"/>
      <c r="P547" s="10"/>
      <c r="Q547" s="11"/>
      <c r="T547" s="10"/>
      <c r="U547" s="10"/>
    </row>
    <row r="548" spans="5:21" s="8" customFormat="1" ht="30" customHeight="1">
      <c r="E548" s="10"/>
      <c r="K548" s="10"/>
      <c r="M548" s="10"/>
      <c r="P548" s="10"/>
      <c r="Q548" s="11"/>
      <c r="T548" s="10"/>
      <c r="U548" s="10"/>
    </row>
    <row r="549" spans="5:21" s="8" customFormat="1" ht="30" customHeight="1">
      <c r="E549" s="10"/>
      <c r="K549" s="10"/>
      <c r="M549" s="10"/>
      <c r="P549" s="10"/>
      <c r="Q549" s="11"/>
      <c r="T549" s="10"/>
      <c r="U549" s="10"/>
    </row>
    <row r="550" spans="5:21" s="8" customFormat="1" ht="30" customHeight="1">
      <c r="E550" s="10"/>
      <c r="K550" s="10"/>
      <c r="M550" s="10"/>
      <c r="P550" s="10"/>
      <c r="Q550" s="11"/>
      <c r="T550" s="10"/>
      <c r="U550" s="10"/>
    </row>
    <row r="551" spans="5:21" s="8" customFormat="1" ht="30" customHeight="1">
      <c r="E551" s="10"/>
      <c r="K551" s="10"/>
      <c r="M551" s="10"/>
      <c r="P551" s="10"/>
      <c r="Q551" s="11"/>
      <c r="T551" s="10"/>
      <c r="U551" s="10"/>
    </row>
    <row r="552" spans="5:21" s="8" customFormat="1" ht="30" customHeight="1">
      <c r="E552" s="10"/>
      <c r="K552" s="10"/>
      <c r="M552" s="10"/>
      <c r="P552" s="10"/>
      <c r="Q552" s="11"/>
      <c r="T552" s="10"/>
      <c r="U552" s="10"/>
    </row>
    <row r="553" spans="5:21" s="8" customFormat="1" ht="30" customHeight="1">
      <c r="E553" s="10"/>
      <c r="K553" s="10"/>
      <c r="M553" s="10"/>
      <c r="P553" s="10"/>
      <c r="Q553" s="11"/>
      <c r="T553" s="10"/>
      <c r="U553" s="10"/>
    </row>
    <row r="554" spans="5:21" s="8" customFormat="1" ht="30" customHeight="1">
      <c r="E554" s="10"/>
      <c r="K554" s="10"/>
      <c r="M554" s="10"/>
      <c r="P554" s="10"/>
      <c r="Q554" s="11"/>
      <c r="T554" s="10"/>
      <c r="U554" s="10"/>
    </row>
    <row r="555" spans="5:21" s="8" customFormat="1" ht="30" customHeight="1">
      <c r="E555" s="10"/>
      <c r="K555" s="10"/>
      <c r="M555" s="10"/>
      <c r="P555" s="10"/>
      <c r="Q555" s="11"/>
      <c r="T555" s="10"/>
      <c r="U555" s="10"/>
    </row>
    <row r="556" spans="5:21" s="8" customFormat="1" ht="30" customHeight="1">
      <c r="E556" s="10"/>
      <c r="K556" s="10"/>
      <c r="M556" s="10"/>
      <c r="P556" s="10"/>
      <c r="Q556" s="11"/>
      <c r="T556" s="10"/>
      <c r="U556" s="10"/>
    </row>
    <row r="557" spans="5:21" s="8" customFormat="1" ht="30" customHeight="1">
      <c r="E557" s="10"/>
      <c r="K557" s="10"/>
      <c r="M557" s="10"/>
      <c r="P557" s="10"/>
      <c r="Q557" s="11"/>
      <c r="T557" s="10"/>
      <c r="U557" s="10"/>
    </row>
    <row r="558" spans="5:21" s="8" customFormat="1" ht="30" customHeight="1">
      <c r="E558" s="10"/>
      <c r="K558" s="10"/>
      <c r="M558" s="10"/>
      <c r="P558" s="10"/>
      <c r="Q558" s="11"/>
      <c r="T558" s="10"/>
      <c r="U558" s="10"/>
    </row>
    <row r="559" spans="5:21" s="8" customFormat="1" ht="30" customHeight="1">
      <c r="E559" s="10"/>
      <c r="K559" s="10"/>
      <c r="M559" s="10"/>
      <c r="P559" s="10"/>
      <c r="Q559" s="11"/>
      <c r="T559" s="10"/>
      <c r="U559" s="10"/>
    </row>
    <row r="560" spans="5:21" s="8" customFormat="1" ht="30" customHeight="1">
      <c r="E560" s="10"/>
      <c r="K560" s="10"/>
      <c r="M560" s="10"/>
      <c r="P560" s="10"/>
      <c r="Q560" s="11"/>
      <c r="T560" s="10"/>
      <c r="U560" s="10"/>
    </row>
    <row r="561" spans="5:21" s="8" customFormat="1" ht="30" customHeight="1">
      <c r="E561" s="10"/>
      <c r="K561" s="10"/>
      <c r="M561" s="10"/>
      <c r="P561" s="10"/>
      <c r="Q561" s="11"/>
      <c r="T561" s="10"/>
      <c r="U561" s="10"/>
    </row>
    <row r="562" spans="5:21" s="8" customFormat="1" ht="30" customHeight="1">
      <c r="E562" s="10"/>
      <c r="K562" s="10"/>
      <c r="M562" s="10"/>
      <c r="P562" s="10"/>
      <c r="Q562" s="11"/>
      <c r="T562" s="10"/>
      <c r="U562" s="10"/>
    </row>
    <row r="563" spans="5:21" s="8" customFormat="1" ht="30" customHeight="1">
      <c r="E563" s="10"/>
      <c r="K563" s="10"/>
      <c r="M563" s="10"/>
      <c r="P563" s="10"/>
      <c r="Q563" s="11"/>
      <c r="T563" s="10"/>
      <c r="U563" s="10"/>
    </row>
    <row r="564" spans="5:21" s="8" customFormat="1" ht="30" customHeight="1">
      <c r="E564" s="10"/>
      <c r="K564" s="10"/>
      <c r="M564" s="10"/>
      <c r="P564" s="10"/>
      <c r="Q564" s="11"/>
      <c r="T564" s="10"/>
      <c r="U564" s="10"/>
    </row>
    <row r="565" spans="5:21" s="8" customFormat="1" ht="30" customHeight="1">
      <c r="E565" s="10"/>
      <c r="K565" s="10"/>
      <c r="M565" s="10"/>
      <c r="P565" s="10"/>
      <c r="Q565" s="11"/>
      <c r="T565" s="10"/>
      <c r="U565" s="10"/>
    </row>
    <row r="566" spans="5:21" s="8" customFormat="1" ht="30" customHeight="1">
      <c r="E566" s="10"/>
      <c r="K566" s="10"/>
      <c r="M566" s="10"/>
      <c r="P566" s="10"/>
      <c r="Q566" s="11"/>
      <c r="T566" s="10"/>
      <c r="U566" s="10"/>
    </row>
    <row r="567" spans="5:21" s="8" customFormat="1" ht="30" customHeight="1">
      <c r="E567" s="10"/>
      <c r="K567" s="10"/>
      <c r="M567" s="10"/>
      <c r="P567" s="10"/>
      <c r="Q567" s="11"/>
      <c r="T567" s="10"/>
      <c r="U567" s="10"/>
    </row>
    <row r="568" spans="5:21" s="8" customFormat="1" ht="30" customHeight="1">
      <c r="E568" s="10"/>
      <c r="K568" s="10"/>
      <c r="M568" s="10"/>
      <c r="P568" s="10"/>
      <c r="Q568" s="11"/>
      <c r="T568" s="10"/>
      <c r="U568" s="10"/>
    </row>
    <row r="569" spans="5:21" s="8" customFormat="1" ht="30" customHeight="1">
      <c r="E569" s="10"/>
      <c r="K569" s="10"/>
      <c r="M569" s="10"/>
      <c r="P569" s="10"/>
      <c r="Q569" s="11"/>
      <c r="T569" s="10"/>
      <c r="U569" s="10"/>
    </row>
    <row r="570" spans="5:21" s="8" customFormat="1" ht="30" customHeight="1">
      <c r="E570" s="10"/>
      <c r="K570" s="10"/>
      <c r="M570" s="10"/>
      <c r="P570" s="10"/>
      <c r="Q570" s="11"/>
      <c r="T570" s="10"/>
      <c r="U570" s="10"/>
    </row>
    <row r="571" spans="5:21" s="8" customFormat="1" ht="30" customHeight="1">
      <c r="E571" s="10"/>
      <c r="K571" s="10"/>
      <c r="M571" s="10"/>
      <c r="P571" s="10"/>
      <c r="Q571" s="11"/>
      <c r="T571" s="10"/>
      <c r="U571" s="10"/>
    </row>
    <row r="572" spans="5:21" s="8" customFormat="1" ht="30" customHeight="1">
      <c r="E572" s="10"/>
      <c r="K572" s="10"/>
      <c r="M572" s="10"/>
      <c r="P572" s="10"/>
      <c r="Q572" s="11"/>
      <c r="T572" s="10"/>
      <c r="U572" s="10"/>
    </row>
    <row r="573" spans="5:21" s="8" customFormat="1" ht="30" customHeight="1">
      <c r="E573" s="10"/>
      <c r="K573" s="10"/>
      <c r="M573" s="10"/>
      <c r="P573" s="10"/>
      <c r="Q573" s="11"/>
      <c r="T573" s="10"/>
      <c r="U573" s="10"/>
    </row>
    <row r="574" spans="5:21" s="8" customFormat="1" ht="30" customHeight="1">
      <c r="E574" s="10"/>
      <c r="K574" s="10"/>
      <c r="M574" s="10"/>
      <c r="P574" s="10"/>
      <c r="Q574" s="11"/>
      <c r="T574" s="10"/>
      <c r="U574" s="10"/>
    </row>
    <row r="575" spans="5:21" s="8" customFormat="1" ht="30" customHeight="1">
      <c r="E575" s="10"/>
      <c r="K575" s="10"/>
      <c r="M575" s="10"/>
      <c r="P575" s="10"/>
      <c r="Q575" s="11"/>
      <c r="T575" s="10"/>
      <c r="U575" s="10"/>
    </row>
    <row r="576" spans="5:21" s="8" customFormat="1" ht="30" customHeight="1">
      <c r="E576" s="10"/>
      <c r="K576" s="10"/>
      <c r="M576" s="10"/>
      <c r="P576" s="10"/>
      <c r="Q576" s="11"/>
      <c r="T576" s="10"/>
      <c r="U576" s="10"/>
    </row>
    <row r="577" spans="5:21" s="8" customFormat="1" ht="30" customHeight="1">
      <c r="E577" s="10"/>
      <c r="K577" s="10"/>
      <c r="M577" s="10"/>
      <c r="P577" s="10"/>
      <c r="Q577" s="11"/>
      <c r="T577" s="10"/>
      <c r="U577" s="10"/>
    </row>
    <row r="578" spans="5:21" s="8" customFormat="1" ht="30" customHeight="1">
      <c r="E578" s="10"/>
      <c r="K578" s="10"/>
      <c r="M578" s="10"/>
      <c r="P578" s="10"/>
      <c r="Q578" s="11"/>
      <c r="T578" s="10"/>
      <c r="U578" s="10"/>
    </row>
    <row r="579" spans="5:21" s="8" customFormat="1" ht="30" customHeight="1">
      <c r="E579" s="10"/>
      <c r="K579" s="10"/>
      <c r="M579" s="10"/>
      <c r="P579" s="10"/>
      <c r="Q579" s="11"/>
      <c r="T579" s="10"/>
      <c r="U579" s="10"/>
    </row>
    <row r="580" spans="5:21" s="8" customFormat="1" ht="30" customHeight="1">
      <c r="E580" s="10"/>
      <c r="K580" s="10"/>
      <c r="M580" s="10"/>
      <c r="P580" s="10"/>
      <c r="Q580" s="11"/>
      <c r="T580" s="10"/>
      <c r="U580" s="10"/>
    </row>
    <row r="581" spans="5:21" s="8" customFormat="1" ht="30" customHeight="1">
      <c r="E581" s="10"/>
      <c r="K581" s="10"/>
      <c r="M581" s="10"/>
      <c r="P581" s="10"/>
      <c r="Q581" s="11"/>
      <c r="T581" s="10"/>
      <c r="U581" s="10"/>
    </row>
    <row r="582" spans="5:21" s="8" customFormat="1" ht="30" customHeight="1">
      <c r="E582" s="10"/>
      <c r="K582" s="10"/>
      <c r="M582" s="10"/>
      <c r="P582" s="10"/>
      <c r="Q582" s="11"/>
      <c r="T582" s="10"/>
      <c r="U582" s="10"/>
    </row>
    <row r="583" spans="5:21" s="8" customFormat="1" ht="30" customHeight="1">
      <c r="E583" s="10"/>
      <c r="K583" s="10"/>
      <c r="M583" s="10"/>
      <c r="P583" s="10"/>
      <c r="Q583" s="11"/>
      <c r="T583" s="10"/>
      <c r="U583" s="10"/>
    </row>
    <row r="584" spans="5:21" s="8" customFormat="1" ht="30" customHeight="1">
      <c r="E584" s="10"/>
      <c r="K584" s="10"/>
      <c r="M584" s="10"/>
      <c r="P584" s="10"/>
      <c r="Q584" s="11"/>
      <c r="T584" s="10"/>
      <c r="U584" s="10"/>
    </row>
    <row r="585" spans="5:21" s="8" customFormat="1" ht="30" customHeight="1">
      <c r="E585" s="10"/>
      <c r="K585" s="10"/>
      <c r="M585" s="10"/>
      <c r="P585" s="10"/>
      <c r="Q585" s="11"/>
      <c r="T585" s="10"/>
      <c r="U585" s="10"/>
    </row>
    <row r="586" spans="5:21" s="8" customFormat="1" ht="30" customHeight="1">
      <c r="E586" s="10"/>
      <c r="K586" s="10"/>
      <c r="M586" s="10"/>
      <c r="P586" s="10"/>
      <c r="Q586" s="11"/>
      <c r="T586" s="10"/>
      <c r="U586" s="10"/>
    </row>
    <row r="587" spans="5:21" s="8" customFormat="1" ht="30" customHeight="1">
      <c r="E587" s="10"/>
      <c r="K587" s="10"/>
      <c r="M587" s="10"/>
      <c r="P587" s="10"/>
      <c r="Q587" s="11"/>
      <c r="T587" s="10"/>
      <c r="U587" s="10"/>
    </row>
    <row r="588" spans="5:21" s="8" customFormat="1" ht="30" customHeight="1">
      <c r="E588" s="10"/>
      <c r="K588" s="10"/>
      <c r="M588" s="10"/>
      <c r="P588" s="10"/>
      <c r="Q588" s="11"/>
      <c r="T588" s="10"/>
      <c r="U588" s="10"/>
    </row>
    <row r="589" spans="5:21" s="8" customFormat="1" ht="30" customHeight="1">
      <c r="E589" s="10"/>
      <c r="K589" s="10"/>
      <c r="M589" s="10"/>
      <c r="P589" s="10"/>
      <c r="Q589" s="11"/>
      <c r="T589" s="10"/>
      <c r="U589" s="10"/>
    </row>
    <row r="590" spans="5:21" s="8" customFormat="1" ht="30" customHeight="1">
      <c r="E590" s="10"/>
      <c r="K590" s="10"/>
      <c r="M590" s="10"/>
      <c r="P590" s="10"/>
      <c r="Q590" s="11"/>
      <c r="T590" s="10"/>
      <c r="U590" s="10"/>
    </row>
    <row r="591" spans="5:21" s="8" customFormat="1" ht="30" customHeight="1">
      <c r="E591" s="10"/>
      <c r="K591" s="10"/>
      <c r="M591" s="10"/>
      <c r="P591" s="10"/>
      <c r="Q591" s="11"/>
      <c r="T591" s="10"/>
      <c r="U591" s="10"/>
    </row>
    <row r="592" spans="5:21" s="8" customFormat="1" ht="30" customHeight="1">
      <c r="E592" s="10"/>
      <c r="K592" s="10"/>
      <c r="M592" s="10"/>
      <c r="P592" s="10"/>
      <c r="Q592" s="11"/>
      <c r="T592" s="10"/>
      <c r="U592" s="10"/>
    </row>
    <row r="593" spans="5:21" s="8" customFormat="1" ht="30" customHeight="1">
      <c r="E593" s="10"/>
      <c r="K593" s="10"/>
      <c r="M593" s="10"/>
      <c r="P593" s="10"/>
      <c r="Q593" s="11"/>
      <c r="T593" s="10"/>
      <c r="U593" s="10"/>
    </row>
    <row r="594" spans="5:21" s="8" customFormat="1" ht="30" customHeight="1">
      <c r="E594" s="10"/>
      <c r="K594" s="10"/>
      <c r="M594" s="10"/>
      <c r="P594" s="10"/>
      <c r="Q594" s="11"/>
      <c r="T594" s="10"/>
      <c r="U594" s="10"/>
    </row>
    <row r="595" spans="5:21" s="8" customFormat="1" ht="30" customHeight="1">
      <c r="E595" s="10"/>
      <c r="K595" s="10"/>
      <c r="M595" s="10"/>
      <c r="P595" s="10"/>
      <c r="Q595" s="11"/>
      <c r="T595" s="10"/>
      <c r="U595" s="10"/>
    </row>
    <row r="596" spans="5:21" s="8" customFormat="1" ht="30" customHeight="1">
      <c r="E596" s="10"/>
      <c r="K596" s="10"/>
      <c r="M596" s="10"/>
      <c r="P596" s="10"/>
      <c r="Q596" s="11"/>
      <c r="T596" s="10"/>
      <c r="U596" s="10"/>
    </row>
    <row r="597" spans="5:21" s="8" customFormat="1" ht="30" customHeight="1">
      <c r="E597" s="10"/>
      <c r="K597" s="10"/>
      <c r="M597" s="10"/>
      <c r="P597" s="10"/>
      <c r="Q597" s="11"/>
      <c r="T597" s="10"/>
      <c r="U597" s="10"/>
    </row>
    <row r="598" spans="5:21" s="8" customFormat="1" ht="30" customHeight="1">
      <c r="E598" s="10"/>
      <c r="K598" s="10"/>
      <c r="M598" s="10"/>
      <c r="P598" s="10"/>
      <c r="Q598" s="11"/>
      <c r="T598" s="10"/>
      <c r="U598" s="10"/>
    </row>
    <row r="599" spans="5:21" s="8" customFormat="1" ht="30" customHeight="1">
      <c r="E599" s="10"/>
      <c r="K599" s="10"/>
      <c r="M599" s="10"/>
      <c r="P599" s="10"/>
      <c r="Q599" s="11"/>
      <c r="T599" s="10"/>
      <c r="U599" s="10"/>
    </row>
    <row r="600" spans="5:21" s="8" customFormat="1" ht="30" customHeight="1">
      <c r="E600" s="10"/>
      <c r="K600" s="10"/>
      <c r="M600" s="10"/>
      <c r="P600" s="10"/>
      <c r="Q600" s="11"/>
      <c r="T600" s="10"/>
      <c r="U600" s="10"/>
    </row>
    <row r="601" spans="5:21" s="8" customFormat="1" ht="30" customHeight="1">
      <c r="E601" s="10"/>
      <c r="K601" s="10"/>
      <c r="M601" s="10"/>
      <c r="P601" s="10"/>
      <c r="Q601" s="11"/>
      <c r="T601" s="10"/>
      <c r="U601" s="10"/>
    </row>
    <row r="602" spans="5:21" s="8" customFormat="1" ht="30" customHeight="1">
      <c r="E602" s="10"/>
      <c r="K602" s="10"/>
      <c r="M602" s="10"/>
      <c r="P602" s="10"/>
      <c r="Q602" s="11"/>
      <c r="T602" s="10"/>
      <c r="U602" s="10"/>
    </row>
    <row r="603" spans="5:21" s="8" customFormat="1" ht="30" customHeight="1">
      <c r="E603" s="10"/>
      <c r="K603" s="10"/>
      <c r="M603" s="10"/>
      <c r="P603" s="10"/>
      <c r="Q603" s="11"/>
      <c r="T603" s="10"/>
      <c r="U603" s="10"/>
    </row>
    <row r="604" spans="5:21" s="8" customFormat="1" ht="30" customHeight="1">
      <c r="E604" s="10"/>
      <c r="K604" s="10"/>
      <c r="M604" s="10"/>
      <c r="P604" s="10"/>
      <c r="Q604" s="11"/>
      <c r="T604" s="10"/>
      <c r="U604" s="10"/>
    </row>
    <row r="605" spans="5:21" s="8" customFormat="1" ht="30" customHeight="1">
      <c r="E605" s="10"/>
      <c r="K605" s="10"/>
      <c r="M605" s="10"/>
      <c r="P605" s="10"/>
      <c r="Q605" s="11"/>
      <c r="T605" s="10"/>
      <c r="U605" s="10"/>
    </row>
    <row r="606" spans="5:21" s="8" customFormat="1" ht="30" customHeight="1">
      <c r="E606" s="10"/>
      <c r="K606" s="10"/>
      <c r="M606" s="10"/>
      <c r="P606" s="10"/>
      <c r="Q606" s="11"/>
      <c r="T606" s="10"/>
      <c r="U606" s="10"/>
    </row>
    <row r="607" spans="5:21" s="8" customFormat="1" ht="30" customHeight="1">
      <c r="E607" s="10"/>
      <c r="K607" s="10"/>
      <c r="M607" s="10"/>
      <c r="P607" s="10"/>
      <c r="Q607" s="11"/>
      <c r="T607" s="10"/>
      <c r="U607" s="10"/>
    </row>
    <row r="608" spans="5:21" s="8" customFormat="1" ht="30" customHeight="1">
      <c r="E608" s="10"/>
      <c r="K608" s="10"/>
      <c r="M608" s="10"/>
      <c r="P608" s="10"/>
      <c r="Q608" s="11"/>
      <c r="T608" s="10"/>
      <c r="U608" s="10"/>
    </row>
    <row r="609" spans="5:21" s="8" customFormat="1" ht="30" customHeight="1">
      <c r="E609" s="10"/>
      <c r="K609" s="10"/>
      <c r="M609" s="10"/>
      <c r="P609" s="10"/>
      <c r="Q609" s="11"/>
      <c r="T609" s="10"/>
      <c r="U609" s="10"/>
    </row>
    <row r="610" spans="5:21" s="8" customFormat="1" ht="30" customHeight="1">
      <c r="E610" s="10"/>
      <c r="K610" s="10"/>
      <c r="M610" s="10"/>
      <c r="P610" s="10"/>
      <c r="Q610" s="11"/>
      <c r="T610" s="10"/>
      <c r="U610" s="10"/>
    </row>
    <row r="611" spans="5:21" s="8" customFormat="1" ht="30" customHeight="1">
      <c r="E611" s="10"/>
      <c r="K611" s="10"/>
      <c r="M611" s="10"/>
      <c r="P611" s="10"/>
      <c r="Q611" s="11"/>
      <c r="T611" s="10"/>
      <c r="U611" s="10"/>
    </row>
    <row r="612" spans="5:21" s="8" customFormat="1" ht="30" customHeight="1">
      <c r="E612" s="10"/>
      <c r="K612" s="10"/>
      <c r="M612" s="10"/>
      <c r="P612" s="10"/>
      <c r="Q612" s="11"/>
      <c r="T612" s="10"/>
      <c r="U612" s="10"/>
    </row>
    <row r="613" spans="5:21" s="8" customFormat="1" ht="30" customHeight="1">
      <c r="E613" s="10"/>
      <c r="K613" s="10"/>
      <c r="M613" s="10"/>
      <c r="P613" s="10"/>
      <c r="Q613" s="11"/>
      <c r="T613" s="10"/>
      <c r="U613" s="10"/>
    </row>
    <row r="614" spans="5:21" s="8" customFormat="1" ht="30" customHeight="1">
      <c r="E614" s="10"/>
      <c r="K614" s="10"/>
      <c r="M614" s="10"/>
      <c r="P614" s="10"/>
      <c r="Q614" s="11"/>
      <c r="T614" s="10"/>
      <c r="U614" s="10"/>
    </row>
    <row r="615" spans="5:21" s="8" customFormat="1" ht="30" customHeight="1">
      <c r="E615" s="10"/>
      <c r="K615" s="10"/>
      <c r="M615" s="10"/>
      <c r="P615" s="10"/>
      <c r="Q615" s="11"/>
      <c r="T615" s="10"/>
      <c r="U615" s="10"/>
    </row>
    <row r="616" spans="5:21" s="8" customFormat="1" ht="30" customHeight="1">
      <c r="E616" s="10"/>
      <c r="K616" s="10"/>
      <c r="M616" s="10"/>
      <c r="P616" s="10"/>
      <c r="Q616" s="11"/>
      <c r="T616" s="10"/>
      <c r="U616" s="10"/>
    </row>
    <row r="617" spans="5:21" s="8" customFormat="1" ht="30" customHeight="1">
      <c r="E617" s="10"/>
      <c r="K617" s="10"/>
      <c r="M617" s="10"/>
      <c r="P617" s="10"/>
      <c r="Q617" s="11"/>
      <c r="T617" s="10"/>
      <c r="U617" s="10"/>
    </row>
    <row r="618" spans="5:21" s="8" customFormat="1" ht="30" customHeight="1">
      <c r="E618" s="10"/>
      <c r="K618" s="10"/>
      <c r="M618" s="10"/>
      <c r="P618" s="10"/>
      <c r="Q618" s="11"/>
      <c r="T618" s="10"/>
      <c r="U618" s="10"/>
    </row>
    <row r="619" spans="5:21" s="8" customFormat="1" ht="30" customHeight="1">
      <c r="E619" s="10"/>
      <c r="K619" s="10"/>
      <c r="M619" s="10"/>
      <c r="P619" s="10"/>
      <c r="Q619" s="11"/>
      <c r="T619" s="10"/>
      <c r="U619" s="10"/>
    </row>
    <row r="620" spans="5:21" s="8" customFormat="1" ht="30" customHeight="1">
      <c r="E620" s="10"/>
      <c r="K620" s="10"/>
      <c r="M620" s="10"/>
      <c r="P620" s="10"/>
      <c r="Q620" s="11"/>
      <c r="T620" s="10"/>
      <c r="U620" s="10"/>
    </row>
    <row r="621" spans="5:21" s="8" customFormat="1" ht="30" customHeight="1">
      <c r="E621" s="10"/>
      <c r="K621" s="10"/>
      <c r="M621" s="10"/>
      <c r="P621" s="10"/>
      <c r="Q621" s="11"/>
      <c r="T621" s="10"/>
      <c r="U621" s="10"/>
    </row>
    <row r="622" spans="5:21" s="8" customFormat="1" ht="30" customHeight="1">
      <c r="E622" s="10"/>
      <c r="K622" s="10"/>
      <c r="M622" s="10"/>
      <c r="P622" s="10"/>
      <c r="Q622" s="11"/>
      <c r="T622" s="10"/>
      <c r="U622" s="10"/>
    </row>
    <row r="623" spans="5:21" s="8" customFormat="1" ht="30" customHeight="1">
      <c r="E623" s="10"/>
      <c r="K623" s="10"/>
      <c r="M623" s="10"/>
      <c r="P623" s="10"/>
      <c r="Q623" s="11"/>
      <c r="T623" s="10"/>
      <c r="U623" s="10"/>
    </row>
    <row r="624" spans="5:21" s="8" customFormat="1" ht="30" customHeight="1">
      <c r="E624" s="10"/>
      <c r="K624" s="10"/>
      <c r="M624" s="10"/>
      <c r="P624" s="10"/>
      <c r="Q624" s="11"/>
      <c r="T624" s="10"/>
      <c r="U624" s="10"/>
    </row>
    <row r="625" spans="5:21" s="8" customFormat="1" ht="30" customHeight="1">
      <c r="E625" s="10"/>
      <c r="K625" s="10"/>
      <c r="M625" s="10"/>
      <c r="P625" s="10"/>
      <c r="Q625" s="11"/>
      <c r="T625" s="10"/>
      <c r="U625" s="10"/>
    </row>
    <row r="626" spans="5:21" s="8" customFormat="1" ht="30" customHeight="1">
      <c r="E626" s="10"/>
      <c r="K626" s="10"/>
      <c r="M626" s="10"/>
      <c r="P626" s="10"/>
      <c r="Q626" s="11"/>
      <c r="T626" s="10"/>
      <c r="U626" s="10"/>
    </row>
    <row r="627" spans="5:21" s="8" customFormat="1" ht="30" customHeight="1">
      <c r="E627" s="10"/>
      <c r="K627" s="10"/>
      <c r="M627" s="10"/>
      <c r="P627" s="10"/>
      <c r="Q627" s="11"/>
      <c r="T627" s="10"/>
      <c r="U627" s="10"/>
    </row>
    <row r="628" spans="5:21" s="8" customFormat="1" ht="30" customHeight="1">
      <c r="E628" s="10"/>
      <c r="K628" s="10"/>
      <c r="M628" s="10"/>
      <c r="P628" s="10"/>
      <c r="Q628" s="11"/>
      <c r="T628" s="10"/>
      <c r="U628" s="10"/>
    </row>
    <row r="629" spans="5:21" s="8" customFormat="1" ht="30" customHeight="1">
      <c r="E629" s="10"/>
      <c r="K629" s="10"/>
      <c r="M629" s="10"/>
      <c r="P629" s="10"/>
      <c r="Q629" s="11"/>
      <c r="T629" s="10"/>
      <c r="U629" s="10"/>
    </row>
    <row r="630" spans="5:21" s="8" customFormat="1" ht="30" customHeight="1">
      <c r="E630" s="10"/>
      <c r="K630" s="10"/>
      <c r="M630" s="10"/>
      <c r="P630" s="10"/>
      <c r="Q630" s="11"/>
      <c r="T630" s="10"/>
      <c r="U630" s="10"/>
    </row>
    <row r="631" spans="5:21" s="8" customFormat="1" ht="30" customHeight="1">
      <c r="E631" s="10"/>
      <c r="K631" s="10"/>
      <c r="M631" s="10"/>
      <c r="P631" s="10"/>
      <c r="Q631" s="11"/>
      <c r="T631" s="10"/>
      <c r="U631" s="10"/>
    </row>
    <row r="632" spans="5:21" s="8" customFormat="1" ht="30" customHeight="1">
      <c r="E632" s="10"/>
      <c r="K632" s="10"/>
      <c r="M632" s="10"/>
      <c r="P632" s="10"/>
      <c r="Q632" s="11"/>
      <c r="T632" s="10"/>
      <c r="U632" s="10"/>
    </row>
    <row r="633" spans="5:21" s="8" customFormat="1" ht="30" customHeight="1">
      <c r="E633" s="10"/>
      <c r="K633" s="10"/>
      <c r="M633" s="10"/>
      <c r="P633" s="10"/>
      <c r="Q633" s="11"/>
      <c r="T633" s="10"/>
      <c r="U633" s="10"/>
    </row>
    <row r="634" spans="5:21" s="8" customFormat="1" ht="30" customHeight="1">
      <c r="E634" s="10"/>
      <c r="K634" s="10"/>
      <c r="M634" s="10"/>
      <c r="P634" s="10"/>
      <c r="Q634" s="11"/>
      <c r="T634" s="10"/>
      <c r="U634" s="10"/>
    </row>
    <row r="635" spans="5:21" s="8" customFormat="1" ht="30" customHeight="1">
      <c r="E635" s="10"/>
      <c r="K635" s="10"/>
      <c r="M635" s="10"/>
      <c r="P635" s="10"/>
      <c r="Q635" s="11"/>
      <c r="T635" s="10"/>
      <c r="U635" s="10"/>
    </row>
    <row r="636" spans="5:21" s="8" customFormat="1" ht="30" customHeight="1">
      <c r="E636" s="10"/>
      <c r="K636" s="10"/>
      <c r="M636" s="10"/>
      <c r="P636" s="10"/>
      <c r="Q636" s="11"/>
      <c r="T636" s="10"/>
      <c r="U636" s="10"/>
    </row>
    <row r="637" spans="5:21" s="8" customFormat="1" ht="30" customHeight="1">
      <c r="E637" s="10"/>
      <c r="K637" s="10"/>
      <c r="M637" s="10"/>
      <c r="P637" s="10"/>
      <c r="Q637" s="11"/>
      <c r="T637" s="10"/>
      <c r="U637" s="10"/>
    </row>
    <row r="638" spans="5:21" s="8" customFormat="1" ht="30" customHeight="1">
      <c r="E638" s="10"/>
      <c r="K638" s="10"/>
      <c r="M638" s="10"/>
      <c r="P638" s="10"/>
      <c r="Q638" s="11"/>
      <c r="T638" s="10"/>
      <c r="U638" s="10"/>
    </row>
    <row r="639" spans="5:21" s="8" customFormat="1" ht="30" customHeight="1">
      <c r="E639" s="10"/>
      <c r="K639" s="10"/>
      <c r="M639" s="10"/>
      <c r="P639" s="10"/>
      <c r="Q639" s="11"/>
      <c r="T639" s="10"/>
      <c r="U639" s="10"/>
    </row>
    <row r="640" spans="5:21" s="8" customFormat="1" ht="30" customHeight="1">
      <c r="E640" s="10"/>
      <c r="K640" s="10"/>
      <c r="M640" s="10"/>
      <c r="P640" s="10"/>
      <c r="Q640" s="11"/>
      <c r="T640" s="10"/>
      <c r="U640" s="10"/>
    </row>
    <row r="641" spans="5:21" s="8" customFormat="1" ht="30" customHeight="1">
      <c r="E641" s="10"/>
      <c r="K641" s="10"/>
      <c r="M641" s="10"/>
      <c r="P641" s="10"/>
      <c r="Q641" s="11"/>
      <c r="T641" s="10"/>
      <c r="U641" s="10"/>
    </row>
    <row r="642" spans="5:21" s="8" customFormat="1" ht="30" customHeight="1">
      <c r="E642" s="10"/>
      <c r="K642" s="10"/>
      <c r="M642" s="10"/>
      <c r="P642" s="10"/>
      <c r="Q642" s="11"/>
      <c r="T642" s="10"/>
      <c r="U642" s="10"/>
    </row>
    <row r="643" spans="5:21" s="8" customFormat="1" ht="30" customHeight="1">
      <c r="E643" s="10"/>
      <c r="K643" s="10"/>
      <c r="M643" s="10"/>
      <c r="P643" s="10"/>
      <c r="Q643" s="11"/>
      <c r="T643" s="10"/>
      <c r="U643" s="10"/>
    </row>
    <row r="644" spans="5:21" s="8" customFormat="1" ht="30" customHeight="1">
      <c r="E644" s="10"/>
      <c r="K644" s="10"/>
      <c r="M644" s="10"/>
      <c r="P644" s="10"/>
      <c r="Q644" s="11"/>
      <c r="T644" s="10"/>
      <c r="U644" s="10"/>
    </row>
    <row r="645" spans="5:21" s="8" customFormat="1" ht="30" customHeight="1">
      <c r="E645" s="10"/>
      <c r="K645" s="10"/>
      <c r="M645" s="10"/>
      <c r="P645" s="10"/>
      <c r="Q645" s="11"/>
      <c r="T645" s="10"/>
      <c r="U645" s="10"/>
    </row>
    <row r="646" spans="5:21" s="8" customFormat="1" ht="30" customHeight="1">
      <c r="E646" s="10"/>
      <c r="K646" s="10"/>
      <c r="M646" s="10"/>
      <c r="P646" s="10"/>
      <c r="Q646" s="11"/>
      <c r="T646" s="10"/>
      <c r="U646" s="10"/>
    </row>
    <row r="647" spans="5:21" s="8" customFormat="1" ht="30" customHeight="1">
      <c r="E647" s="10"/>
      <c r="K647" s="10"/>
      <c r="M647" s="10"/>
      <c r="P647" s="10"/>
      <c r="Q647" s="11"/>
      <c r="T647" s="10"/>
      <c r="U647" s="10"/>
    </row>
    <row r="648" spans="5:21" s="8" customFormat="1" ht="30" customHeight="1">
      <c r="E648" s="10"/>
      <c r="K648" s="10"/>
      <c r="M648" s="10"/>
      <c r="P648" s="10"/>
      <c r="Q648" s="11"/>
      <c r="T648" s="10"/>
      <c r="U648" s="10"/>
    </row>
    <row r="649" spans="5:21" s="8" customFormat="1" ht="30" customHeight="1">
      <c r="E649" s="10"/>
      <c r="K649" s="10"/>
      <c r="M649" s="10"/>
      <c r="P649" s="10"/>
      <c r="Q649" s="11"/>
      <c r="T649" s="10"/>
      <c r="U649" s="10"/>
    </row>
    <row r="650" spans="5:21" s="8" customFormat="1" ht="30" customHeight="1">
      <c r="E650" s="10"/>
      <c r="K650" s="10"/>
      <c r="M650" s="10"/>
      <c r="P650" s="10"/>
      <c r="Q650" s="11"/>
      <c r="T650" s="10"/>
      <c r="U650" s="10"/>
    </row>
    <row r="651" spans="5:21" s="8" customFormat="1" ht="30" customHeight="1">
      <c r="E651" s="10"/>
      <c r="K651" s="10"/>
      <c r="M651" s="10"/>
      <c r="P651" s="10"/>
      <c r="Q651" s="11"/>
      <c r="T651" s="10"/>
      <c r="U651" s="10"/>
    </row>
    <row r="652" spans="5:21" s="8" customFormat="1" ht="30" customHeight="1">
      <c r="E652" s="10"/>
      <c r="K652" s="10"/>
      <c r="M652" s="10"/>
      <c r="P652" s="10"/>
      <c r="Q652" s="11"/>
      <c r="T652" s="10"/>
      <c r="U652" s="10"/>
    </row>
    <row r="653" spans="5:21" s="8" customFormat="1" ht="30" customHeight="1">
      <c r="E653" s="10"/>
      <c r="K653" s="10"/>
      <c r="M653" s="10"/>
      <c r="P653" s="10"/>
      <c r="Q653" s="11"/>
      <c r="T653" s="10"/>
      <c r="U653" s="10"/>
    </row>
    <row r="654" spans="5:21" s="8" customFormat="1" ht="30" customHeight="1">
      <c r="E654" s="10"/>
      <c r="K654" s="10"/>
      <c r="M654" s="10"/>
      <c r="P654" s="10"/>
      <c r="Q654" s="11"/>
      <c r="T654" s="10"/>
      <c r="U654" s="10"/>
    </row>
    <row r="655" spans="5:21" s="8" customFormat="1" ht="30" customHeight="1">
      <c r="E655" s="10"/>
      <c r="K655" s="10"/>
      <c r="M655" s="10"/>
      <c r="P655" s="10"/>
      <c r="Q655" s="11"/>
      <c r="T655" s="10"/>
      <c r="U655" s="10"/>
    </row>
    <row r="656" spans="5:21" s="8" customFormat="1" ht="30" customHeight="1">
      <c r="E656" s="10"/>
      <c r="K656" s="10"/>
      <c r="M656" s="10"/>
      <c r="P656" s="10"/>
      <c r="Q656" s="11"/>
      <c r="T656" s="10"/>
      <c r="U656" s="10"/>
    </row>
    <row r="657" spans="5:21" s="8" customFormat="1" ht="30" customHeight="1">
      <c r="E657" s="10"/>
      <c r="K657" s="10"/>
      <c r="M657" s="10"/>
      <c r="P657" s="10"/>
      <c r="Q657" s="11"/>
      <c r="T657" s="10"/>
      <c r="U657" s="10"/>
    </row>
    <row r="658" spans="5:21" s="8" customFormat="1" ht="30" customHeight="1">
      <c r="E658" s="10"/>
      <c r="K658" s="10"/>
      <c r="M658" s="10"/>
      <c r="P658" s="10"/>
      <c r="Q658" s="11"/>
      <c r="T658" s="10"/>
      <c r="U658" s="10"/>
    </row>
    <row r="659" spans="5:21" s="8" customFormat="1" ht="30" customHeight="1">
      <c r="E659" s="10"/>
      <c r="K659" s="10"/>
      <c r="M659" s="10"/>
      <c r="N659" s="11"/>
      <c r="O659" s="11"/>
      <c r="P659" s="19"/>
      <c r="Q659" s="11"/>
      <c r="R659" s="11"/>
      <c r="T659" s="10"/>
      <c r="U659" s="10"/>
    </row>
    <row r="660" spans="5:21" s="8" customFormat="1" ht="30" customHeight="1">
      <c r="E660" s="10"/>
      <c r="K660" s="10"/>
      <c r="M660" s="10"/>
      <c r="N660" s="11"/>
      <c r="O660" s="11"/>
      <c r="P660" s="19"/>
      <c r="Q660" s="11"/>
      <c r="R660" s="11"/>
      <c r="T660" s="10"/>
      <c r="U660" s="10"/>
    </row>
    <row r="661" spans="5:21" s="8" customFormat="1" ht="30" customHeight="1">
      <c r="E661" s="10"/>
      <c r="K661" s="10"/>
      <c r="M661" s="10"/>
      <c r="N661" s="11"/>
      <c r="O661" s="11"/>
      <c r="P661" s="19"/>
      <c r="Q661" s="11"/>
      <c r="R661" s="11"/>
      <c r="T661" s="10"/>
      <c r="U661" s="10"/>
    </row>
    <row r="662" spans="5:21" s="8" customFormat="1" ht="30" customHeight="1">
      <c r="E662" s="10"/>
      <c r="K662" s="10"/>
      <c r="M662" s="10"/>
      <c r="N662" s="11"/>
      <c r="O662" s="11"/>
      <c r="P662" s="19"/>
      <c r="Q662" s="11"/>
      <c r="R662" s="11"/>
      <c r="T662" s="10"/>
      <c r="U662" s="10"/>
    </row>
    <row r="663" spans="5:21" s="8" customFormat="1" ht="30" customHeight="1">
      <c r="E663" s="10"/>
      <c r="K663" s="10"/>
      <c r="M663" s="10"/>
      <c r="N663" s="11"/>
      <c r="O663" s="11"/>
      <c r="P663" s="19"/>
      <c r="Q663" s="11"/>
      <c r="R663" s="11"/>
      <c r="T663" s="10"/>
      <c r="U663" s="10"/>
    </row>
    <row r="664" spans="5:21" s="8" customFormat="1" ht="30" customHeight="1">
      <c r="E664" s="10"/>
      <c r="K664" s="10"/>
      <c r="M664" s="10"/>
      <c r="N664" s="11"/>
      <c r="O664" s="11"/>
      <c r="P664" s="19"/>
      <c r="Q664" s="11"/>
      <c r="R664" s="11"/>
      <c r="T664" s="10"/>
      <c r="U664" s="10"/>
    </row>
    <row r="665" spans="5:21" s="8" customFormat="1" ht="30" customHeight="1">
      <c r="E665" s="10"/>
      <c r="K665" s="10"/>
      <c r="M665" s="10"/>
      <c r="N665" s="11"/>
      <c r="O665" s="11"/>
      <c r="P665" s="19"/>
      <c r="Q665" s="11"/>
      <c r="R665" s="11"/>
      <c r="T665" s="10"/>
      <c r="U665" s="10"/>
    </row>
    <row r="666" spans="5:21" s="8" customFormat="1" ht="30" customHeight="1">
      <c r="E666" s="10"/>
      <c r="K666" s="10"/>
      <c r="M666" s="10"/>
      <c r="N666" s="11"/>
      <c r="O666" s="11"/>
      <c r="P666" s="19"/>
      <c r="Q666" s="11"/>
      <c r="R666" s="11"/>
      <c r="T666" s="10"/>
      <c r="U666" s="10"/>
    </row>
    <row r="667" spans="5:21" s="8" customFormat="1" ht="30" customHeight="1">
      <c r="E667" s="10"/>
      <c r="K667" s="10"/>
      <c r="M667" s="10"/>
      <c r="N667" s="11"/>
      <c r="O667" s="11"/>
      <c r="P667" s="19"/>
      <c r="Q667" s="11"/>
      <c r="R667" s="11"/>
      <c r="T667" s="10"/>
      <c r="U667" s="10"/>
    </row>
    <row r="668" spans="5:21" s="8" customFormat="1" ht="30" customHeight="1">
      <c r="E668" s="10"/>
      <c r="K668" s="10"/>
      <c r="M668" s="10"/>
      <c r="N668" s="11"/>
      <c r="O668" s="11"/>
      <c r="P668" s="19"/>
      <c r="Q668" s="11"/>
      <c r="R668" s="11"/>
      <c r="T668" s="10"/>
      <c r="U668" s="10"/>
    </row>
    <row r="669" spans="5:21" s="8" customFormat="1" ht="30" customHeight="1">
      <c r="E669" s="10"/>
      <c r="K669" s="10"/>
      <c r="M669" s="10"/>
      <c r="N669" s="11"/>
      <c r="O669" s="11"/>
      <c r="P669" s="19"/>
      <c r="Q669" s="11"/>
      <c r="R669" s="11"/>
      <c r="T669" s="10"/>
      <c r="U669" s="10"/>
    </row>
    <row r="670" spans="5:21" s="8" customFormat="1" ht="30" customHeight="1">
      <c r="E670" s="10"/>
      <c r="K670" s="10"/>
      <c r="M670" s="10"/>
      <c r="N670" s="11"/>
      <c r="O670" s="11"/>
      <c r="P670" s="19"/>
      <c r="Q670" s="11"/>
      <c r="R670" s="11"/>
      <c r="T670" s="10"/>
      <c r="U670" s="10"/>
    </row>
    <row r="671" spans="5:21" s="8" customFormat="1" ht="30" customHeight="1">
      <c r="E671" s="10"/>
      <c r="K671" s="10"/>
      <c r="M671" s="10"/>
      <c r="N671" s="11"/>
      <c r="O671" s="11"/>
      <c r="P671" s="19"/>
      <c r="Q671" s="11"/>
      <c r="R671" s="11"/>
      <c r="T671" s="10"/>
      <c r="U671" s="10"/>
    </row>
    <row r="672" spans="5:21" s="8" customFormat="1" ht="30" customHeight="1">
      <c r="E672" s="10"/>
      <c r="K672" s="10"/>
      <c r="M672" s="10"/>
      <c r="N672" s="11"/>
      <c r="O672" s="11"/>
      <c r="P672" s="19"/>
      <c r="Q672" s="11"/>
      <c r="R672" s="11"/>
      <c r="T672" s="10"/>
      <c r="U672" s="10"/>
    </row>
    <row r="673" spans="5:21" s="8" customFormat="1" ht="30" customHeight="1">
      <c r="E673" s="10"/>
      <c r="K673" s="10"/>
      <c r="M673" s="10"/>
      <c r="N673" s="11"/>
      <c r="O673" s="11"/>
      <c r="P673" s="19"/>
      <c r="Q673" s="11"/>
      <c r="R673" s="11"/>
      <c r="T673" s="10"/>
      <c r="U673" s="10"/>
    </row>
    <row r="674" spans="5:21" s="8" customFormat="1" ht="30" customHeight="1">
      <c r="E674" s="10"/>
      <c r="K674" s="10"/>
      <c r="M674" s="10"/>
      <c r="N674" s="11"/>
      <c r="O674" s="11"/>
      <c r="P674" s="19"/>
      <c r="Q674" s="11"/>
      <c r="R674" s="11"/>
      <c r="T674" s="10"/>
      <c r="U674" s="10"/>
    </row>
    <row r="675" spans="5:21" s="8" customFormat="1" ht="30" customHeight="1">
      <c r="E675" s="10"/>
      <c r="K675" s="10"/>
      <c r="M675" s="10"/>
      <c r="N675" s="11"/>
      <c r="O675" s="11"/>
      <c r="P675" s="19"/>
      <c r="Q675" s="11"/>
      <c r="R675" s="11"/>
      <c r="T675" s="10"/>
      <c r="U675" s="10"/>
    </row>
    <row r="676" spans="5:21" s="8" customFormat="1" ht="30" customHeight="1">
      <c r="E676" s="10"/>
      <c r="K676" s="10"/>
      <c r="M676" s="10"/>
      <c r="N676" s="11"/>
      <c r="O676" s="11"/>
      <c r="P676" s="19"/>
      <c r="Q676" s="11"/>
      <c r="R676" s="11"/>
      <c r="T676" s="10"/>
      <c r="U676" s="10"/>
    </row>
    <row r="677" spans="5:21" s="8" customFormat="1" ht="30" customHeight="1">
      <c r="E677" s="10"/>
      <c r="K677" s="10"/>
      <c r="M677" s="10"/>
      <c r="N677" s="11"/>
      <c r="O677" s="11"/>
      <c r="P677" s="19"/>
      <c r="Q677" s="11"/>
      <c r="R677" s="11"/>
      <c r="T677" s="10"/>
      <c r="U677" s="10"/>
    </row>
    <row r="678" spans="5:21" s="8" customFormat="1" ht="30" customHeight="1">
      <c r="E678" s="10"/>
      <c r="K678" s="10"/>
      <c r="M678" s="10"/>
      <c r="N678" s="11"/>
      <c r="O678" s="11"/>
      <c r="P678" s="19"/>
      <c r="Q678" s="11"/>
      <c r="R678" s="11"/>
      <c r="T678" s="10"/>
      <c r="U678" s="10"/>
    </row>
    <row r="679" spans="5:21" s="8" customFormat="1" ht="30" customHeight="1">
      <c r="E679" s="10"/>
      <c r="K679" s="10"/>
      <c r="M679" s="10"/>
      <c r="N679" s="11"/>
      <c r="O679" s="11"/>
      <c r="P679" s="19"/>
      <c r="Q679" s="11"/>
      <c r="R679" s="11"/>
      <c r="T679" s="10"/>
      <c r="U679" s="10"/>
    </row>
    <row r="680" spans="5:21" s="8" customFormat="1" ht="30" customHeight="1">
      <c r="E680" s="10"/>
      <c r="K680" s="10"/>
      <c r="M680" s="10"/>
      <c r="N680" s="11"/>
      <c r="O680" s="11"/>
      <c r="P680" s="19"/>
      <c r="Q680" s="11"/>
      <c r="R680" s="11"/>
      <c r="T680" s="10"/>
      <c r="U680" s="10"/>
    </row>
    <row r="681" spans="5:21" s="8" customFormat="1" ht="30" customHeight="1">
      <c r="E681" s="10"/>
      <c r="K681" s="10"/>
      <c r="M681" s="10"/>
      <c r="N681" s="11"/>
      <c r="O681" s="11"/>
      <c r="P681" s="19"/>
      <c r="Q681" s="11"/>
      <c r="R681" s="11"/>
      <c r="T681" s="10"/>
      <c r="U681" s="10"/>
    </row>
    <row r="682" spans="5:21" s="8" customFormat="1" ht="30" customHeight="1">
      <c r="E682" s="10"/>
      <c r="K682" s="10"/>
      <c r="M682" s="10"/>
      <c r="N682" s="11"/>
      <c r="O682" s="11"/>
      <c r="P682" s="19"/>
      <c r="Q682" s="11"/>
      <c r="R682" s="11"/>
      <c r="T682" s="10"/>
      <c r="U682" s="10"/>
    </row>
    <row r="683" spans="5:21" s="8" customFormat="1" ht="30" customHeight="1">
      <c r="E683" s="10"/>
      <c r="K683" s="10"/>
      <c r="M683" s="10"/>
      <c r="N683" s="11"/>
      <c r="O683" s="11"/>
      <c r="P683" s="19"/>
      <c r="Q683" s="11"/>
      <c r="R683" s="11"/>
      <c r="T683" s="10"/>
      <c r="U683" s="10"/>
    </row>
    <row r="684" spans="5:21" s="8" customFormat="1" ht="30" customHeight="1">
      <c r="E684" s="10"/>
      <c r="K684" s="10"/>
      <c r="M684" s="10"/>
      <c r="N684" s="11"/>
      <c r="O684" s="11"/>
      <c r="P684" s="19"/>
      <c r="Q684" s="11"/>
      <c r="R684" s="11"/>
      <c r="T684" s="10"/>
      <c r="U684" s="10"/>
    </row>
    <row r="685" spans="5:21" s="8" customFormat="1" ht="30" customHeight="1">
      <c r="E685" s="10"/>
      <c r="K685" s="10"/>
      <c r="M685" s="10"/>
      <c r="N685" s="11"/>
      <c r="O685" s="11"/>
      <c r="P685" s="19"/>
      <c r="Q685" s="11"/>
      <c r="R685" s="11"/>
      <c r="T685" s="10"/>
      <c r="U685" s="10"/>
    </row>
    <row r="686" spans="5:21" s="8" customFormat="1" ht="30" customHeight="1">
      <c r="E686" s="10"/>
      <c r="K686" s="10"/>
      <c r="M686" s="10"/>
      <c r="N686" s="11"/>
      <c r="O686" s="11"/>
      <c r="P686" s="19"/>
      <c r="Q686" s="11"/>
      <c r="R686" s="11"/>
      <c r="T686" s="10"/>
      <c r="U686" s="10"/>
    </row>
    <row r="687" spans="5:21" s="8" customFormat="1" ht="30" customHeight="1">
      <c r="E687" s="10"/>
      <c r="K687" s="10"/>
      <c r="M687" s="10"/>
      <c r="N687" s="11"/>
      <c r="O687" s="11"/>
      <c r="P687" s="19"/>
      <c r="Q687" s="11"/>
      <c r="R687" s="11"/>
      <c r="T687" s="10"/>
      <c r="U687" s="10"/>
    </row>
    <row r="688" spans="5:21" s="8" customFormat="1" ht="30" customHeight="1">
      <c r="E688" s="10"/>
      <c r="K688" s="10"/>
      <c r="M688" s="10"/>
      <c r="N688" s="11"/>
      <c r="O688" s="11"/>
      <c r="P688" s="19"/>
      <c r="Q688" s="11"/>
      <c r="R688" s="11"/>
      <c r="T688" s="10"/>
      <c r="U688" s="10"/>
    </row>
    <row r="689" spans="5:21" s="8" customFormat="1" ht="30" customHeight="1">
      <c r="E689" s="10"/>
      <c r="K689" s="10"/>
      <c r="M689" s="10"/>
      <c r="N689" s="11"/>
      <c r="O689" s="11"/>
      <c r="P689" s="19"/>
      <c r="Q689" s="11"/>
      <c r="R689" s="11"/>
      <c r="T689" s="10"/>
      <c r="U689" s="10"/>
    </row>
    <row r="690" spans="5:21" s="8" customFormat="1" ht="30" customHeight="1">
      <c r="E690" s="10"/>
      <c r="K690" s="10"/>
      <c r="M690" s="10"/>
      <c r="N690" s="11"/>
      <c r="O690" s="11"/>
      <c r="P690" s="19"/>
      <c r="Q690" s="11"/>
      <c r="R690" s="11"/>
      <c r="T690" s="10"/>
      <c r="U690" s="10"/>
    </row>
    <row r="691" spans="5:21" s="8" customFormat="1" ht="30" customHeight="1">
      <c r="E691" s="10"/>
      <c r="K691" s="10"/>
      <c r="M691" s="10"/>
      <c r="N691" s="11"/>
      <c r="O691" s="11"/>
      <c r="P691" s="19"/>
      <c r="Q691" s="11"/>
      <c r="R691" s="11"/>
      <c r="T691" s="10"/>
      <c r="U691" s="10"/>
    </row>
    <row r="692" spans="5:21" s="8" customFormat="1" ht="30" customHeight="1">
      <c r="E692" s="10"/>
      <c r="K692" s="10"/>
      <c r="M692" s="10"/>
      <c r="N692" s="11"/>
      <c r="O692" s="11"/>
      <c r="P692" s="19"/>
      <c r="Q692" s="11"/>
      <c r="R692" s="11"/>
      <c r="T692" s="10"/>
      <c r="U692" s="10"/>
    </row>
    <row r="693" spans="5:21" s="8" customFormat="1" ht="30" customHeight="1">
      <c r="E693" s="10"/>
      <c r="K693" s="10"/>
      <c r="M693" s="10"/>
      <c r="N693" s="11"/>
      <c r="O693" s="11"/>
      <c r="P693" s="19"/>
      <c r="Q693" s="11"/>
      <c r="R693" s="11"/>
      <c r="T693" s="10"/>
      <c r="U693" s="10"/>
    </row>
    <row r="694" spans="5:21" s="8" customFormat="1" ht="30" customHeight="1">
      <c r="E694" s="10"/>
      <c r="K694" s="10"/>
      <c r="M694" s="10"/>
      <c r="N694" s="11"/>
      <c r="O694" s="11"/>
      <c r="P694" s="19"/>
      <c r="Q694" s="11"/>
      <c r="R694" s="11"/>
      <c r="T694" s="10"/>
      <c r="U694" s="10"/>
    </row>
    <row r="695" spans="5:21" s="8" customFormat="1" ht="30" customHeight="1">
      <c r="E695" s="10"/>
      <c r="K695" s="10"/>
      <c r="M695" s="10"/>
      <c r="N695" s="11"/>
      <c r="O695" s="11"/>
      <c r="P695" s="19"/>
      <c r="Q695" s="11"/>
      <c r="R695" s="11"/>
      <c r="T695" s="10"/>
      <c r="U695" s="10"/>
    </row>
    <row r="696" spans="5:21" s="8" customFormat="1" ht="30" customHeight="1">
      <c r="E696" s="10"/>
      <c r="K696" s="10"/>
      <c r="M696" s="10"/>
      <c r="N696" s="11"/>
      <c r="O696" s="11"/>
      <c r="P696" s="19"/>
      <c r="Q696" s="11"/>
      <c r="R696" s="11"/>
      <c r="T696" s="10"/>
      <c r="U696" s="10"/>
    </row>
    <row r="697" spans="5:21" s="8" customFormat="1" ht="30" customHeight="1">
      <c r="E697" s="10"/>
      <c r="K697" s="10"/>
      <c r="M697" s="10"/>
      <c r="N697" s="11"/>
      <c r="O697" s="11"/>
      <c r="P697" s="19"/>
      <c r="Q697" s="11"/>
      <c r="R697" s="11"/>
      <c r="T697" s="10"/>
      <c r="U697" s="10"/>
    </row>
    <row r="698" spans="5:21" s="8" customFormat="1" ht="30" customHeight="1">
      <c r="E698" s="10"/>
      <c r="K698" s="10"/>
      <c r="M698" s="10"/>
      <c r="N698" s="11"/>
      <c r="O698" s="11"/>
      <c r="P698" s="19"/>
      <c r="Q698" s="11"/>
      <c r="R698" s="11"/>
      <c r="T698" s="10"/>
      <c r="U698" s="10"/>
    </row>
    <row r="699" spans="5:21" s="8" customFormat="1" ht="30" customHeight="1">
      <c r="E699" s="10"/>
      <c r="K699" s="10"/>
      <c r="M699" s="10"/>
      <c r="N699" s="11"/>
      <c r="O699" s="11"/>
      <c r="P699" s="19"/>
      <c r="Q699" s="11"/>
      <c r="R699" s="11"/>
      <c r="T699" s="10"/>
      <c r="U699" s="10"/>
    </row>
    <row r="700" spans="5:21" s="8" customFormat="1" ht="30" customHeight="1">
      <c r="E700" s="10"/>
      <c r="K700" s="10"/>
      <c r="M700" s="10"/>
      <c r="N700" s="11"/>
      <c r="O700" s="11"/>
      <c r="P700" s="19"/>
      <c r="Q700" s="11"/>
      <c r="R700" s="11"/>
      <c r="T700" s="10"/>
      <c r="U700" s="10"/>
    </row>
    <row r="701" spans="5:21" s="8" customFormat="1" ht="30" customHeight="1">
      <c r="E701" s="10"/>
      <c r="K701" s="10"/>
      <c r="M701" s="10"/>
      <c r="N701" s="11"/>
      <c r="O701" s="11"/>
      <c r="P701" s="19"/>
      <c r="Q701" s="11"/>
      <c r="R701" s="11"/>
      <c r="T701" s="10"/>
      <c r="U701" s="10"/>
    </row>
    <row r="702" spans="5:21" s="8" customFormat="1" ht="30" customHeight="1">
      <c r="E702" s="10"/>
      <c r="K702" s="10"/>
      <c r="M702" s="10"/>
      <c r="N702" s="11"/>
      <c r="O702" s="11"/>
      <c r="P702" s="19"/>
      <c r="Q702" s="11"/>
      <c r="R702" s="11"/>
      <c r="T702" s="10"/>
      <c r="U702" s="10"/>
    </row>
    <row r="703" spans="5:21" s="8" customFormat="1" ht="30" customHeight="1">
      <c r="E703" s="10"/>
      <c r="K703" s="10"/>
      <c r="M703" s="10"/>
      <c r="N703" s="11"/>
      <c r="O703" s="11"/>
      <c r="P703" s="19"/>
      <c r="Q703" s="11"/>
      <c r="R703" s="11"/>
      <c r="T703" s="10"/>
      <c r="U703" s="10"/>
    </row>
    <row r="704" spans="5:21" s="8" customFormat="1" ht="30" customHeight="1">
      <c r="E704" s="10"/>
      <c r="K704" s="10"/>
      <c r="M704" s="10"/>
      <c r="N704" s="11"/>
      <c r="O704" s="11"/>
      <c r="P704" s="19"/>
      <c r="Q704" s="11"/>
      <c r="R704" s="11"/>
      <c r="T704" s="10"/>
      <c r="U704" s="10"/>
    </row>
    <row r="705" spans="5:21" s="8" customFormat="1" ht="30" customHeight="1">
      <c r="E705" s="10"/>
      <c r="K705" s="10"/>
      <c r="M705" s="10"/>
      <c r="N705" s="11"/>
      <c r="O705" s="11"/>
      <c r="P705" s="19"/>
      <c r="Q705" s="11"/>
      <c r="R705" s="11"/>
      <c r="T705" s="10"/>
      <c r="U705" s="10"/>
    </row>
    <row r="706" spans="5:21" s="8" customFormat="1" ht="30" customHeight="1">
      <c r="E706" s="10"/>
      <c r="K706" s="10"/>
      <c r="M706" s="10"/>
      <c r="N706" s="11"/>
      <c r="O706" s="11"/>
      <c r="P706" s="19"/>
      <c r="Q706" s="11"/>
      <c r="R706" s="11"/>
      <c r="T706" s="10"/>
      <c r="U706" s="10"/>
    </row>
    <row r="707" spans="5:21" s="8" customFormat="1" ht="30" customHeight="1">
      <c r="E707" s="10"/>
      <c r="K707" s="10"/>
      <c r="M707" s="10"/>
      <c r="N707" s="11"/>
      <c r="O707" s="11"/>
      <c r="P707" s="19"/>
      <c r="Q707" s="11"/>
      <c r="R707" s="11"/>
      <c r="T707" s="10"/>
      <c r="U707" s="10"/>
    </row>
    <row r="708" spans="5:21" s="8" customFormat="1" ht="30" customHeight="1">
      <c r="E708" s="10"/>
      <c r="K708" s="10"/>
      <c r="M708" s="10"/>
      <c r="N708" s="11"/>
      <c r="O708" s="11"/>
      <c r="P708" s="19"/>
      <c r="Q708" s="11"/>
      <c r="R708" s="11"/>
      <c r="T708" s="10"/>
      <c r="U708" s="10"/>
    </row>
    <row r="709" spans="5:21" s="8" customFormat="1" ht="30" customHeight="1">
      <c r="E709" s="10"/>
      <c r="K709" s="10"/>
      <c r="M709" s="10"/>
      <c r="N709" s="11"/>
      <c r="O709" s="11"/>
      <c r="P709" s="19"/>
      <c r="Q709" s="11"/>
      <c r="R709" s="11"/>
      <c r="T709" s="10"/>
      <c r="U709" s="10"/>
    </row>
    <row r="710" spans="5:21" s="8" customFormat="1" ht="30" customHeight="1">
      <c r="E710" s="10"/>
      <c r="K710" s="10"/>
      <c r="M710" s="10"/>
      <c r="N710" s="11"/>
      <c r="O710" s="11"/>
      <c r="P710" s="19"/>
      <c r="Q710" s="11"/>
      <c r="R710" s="11"/>
      <c r="T710" s="10"/>
      <c r="U710" s="10"/>
    </row>
    <row r="711" spans="5:21" s="8" customFormat="1" ht="30" customHeight="1">
      <c r="E711" s="10"/>
      <c r="K711" s="10"/>
      <c r="M711" s="10"/>
      <c r="N711" s="11"/>
      <c r="O711" s="11"/>
      <c r="P711" s="19"/>
      <c r="Q711" s="11"/>
      <c r="R711" s="11"/>
      <c r="T711" s="10"/>
      <c r="U711" s="10"/>
    </row>
    <row r="712" spans="5:21" s="8" customFormat="1" ht="30" customHeight="1">
      <c r="E712" s="10"/>
      <c r="K712" s="10"/>
      <c r="M712" s="10"/>
      <c r="N712" s="11"/>
      <c r="O712" s="11"/>
      <c r="P712" s="19"/>
      <c r="Q712" s="11"/>
      <c r="R712" s="11"/>
      <c r="T712" s="10"/>
      <c r="U712" s="10"/>
    </row>
    <row r="713" spans="5:21" s="8" customFormat="1" ht="30" customHeight="1">
      <c r="E713" s="10"/>
      <c r="K713" s="10"/>
      <c r="M713" s="10"/>
      <c r="N713" s="11"/>
      <c r="O713" s="11"/>
      <c r="P713" s="19"/>
      <c r="Q713" s="11"/>
      <c r="R713" s="11"/>
      <c r="T713" s="10"/>
      <c r="U713" s="10"/>
    </row>
    <row r="714" spans="5:21" s="8" customFormat="1" ht="30" customHeight="1">
      <c r="E714" s="10"/>
      <c r="K714" s="10"/>
      <c r="M714" s="10"/>
      <c r="N714" s="11"/>
      <c r="O714" s="11"/>
      <c r="P714" s="19"/>
      <c r="Q714" s="11"/>
      <c r="R714" s="11"/>
      <c r="T714" s="10"/>
      <c r="U714" s="10"/>
    </row>
    <row r="715" spans="5:21" s="8" customFormat="1" ht="30" customHeight="1">
      <c r="E715" s="10"/>
      <c r="K715" s="10"/>
      <c r="M715" s="10"/>
      <c r="N715" s="11"/>
      <c r="O715" s="11"/>
      <c r="P715" s="19"/>
      <c r="Q715" s="11"/>
      <c r="R715" s="11"/>
      <c r="T715" s="10"/>
      <c r="U715" s="10"/>
    </row>
    <row r="716" spans="5:21" s="8" customFormat="1" ht="30" customHeight="1">
      <c r="E716" s="10"/>
      <c r="K716" s="10"/>
      <c r="M716" s="10"/>
      <c r="N716" s="11"/>
      <c r="O716" s="11"/>
      <c r="P716" s="19"/>
      <c r="Q716" s="11"/>
      <c r="R716" s="11"/>
      <c r="T716" s="10"/>
      <c r="U716" s="10"/>
    </row>
    <row r="717" spans="5:21" s="8" customFormat="1" ht="30" customHeight="1">
      <c r="E717" s="10"/>
      <c r="K717" s="10"/>
      <c r="M717" s="10"/>
      <c r="N717" s="11"/>
      <c r="O717" s="11"/>
      <c r="P717" s="19"/>
      <c r="Q717" s="11"/>
      <c r="R717" s="11"/>
      <c r="T717" s="10"/>
      <c r="U717" s="10"/>
    </row>
    <row r="718" spans="5:21" s="8" customFormat="1" ht="30" customHeight="1">
      <c r="E718" s="10"/>
      <c r="K718" s="10"/>
      <c r="M718" s="10"/>
      <c r="N718" s="11"/>
      <c r="O718" s="11"/>
      <c r="P718" s="19"/>
      <c r="Q718" s="11"/>
      <c r="R718" s="11"/>
      <c r="T718" s="10"/>
      <c r="U718" s="10"/>
    </row>
    <row r="719" spans="5:21" s="8" customFormat="1" ht="30" customHeight="1">
      <c r="E719" s="10"/>
      <c r="K719" s="10"/>
      <c r="M719" s="10"/>
      <c r="N719" s="11"/>
      <c r="O719" s="11"/>
      <c r="P719" s="19"/>
      <c r="Q719" s="11"/>
      <c r="R719" s="11"/>
      <c r="T719" s="10"/>
      <c r="U719" s="10"/>
    </row>
    <row r="720" spans="5:21" s="8" customFormat="1" ht="30" customHeight="1">
      <c r="E720" s="10"/>
      <c r="K720" s="10"/>
      <c r="M720" s="10"/>
      <c r="N720" s="11"/>
      <c r="O720" s="11"/>
      <c r="P720" s="19"/>
      <c r="Q720" s="11"/>
      <c r="R720" s="11"/>
      <c r="T720" s="10"/>
      <c r="U720" s="10"/>
    </row>
    <row r="721" spans="5:21" s="8" customFormat="1" ht="30" customHeight="1">
      <c r="E721" s="10"/>
      <c r="K721" s="10"/>
      <c r="M721" s="10"/>
      <c r="N721" s="11"/>
      <c r="O721" s="11"/>
      <c r="P721" s="19"/>
      <c r="Q721" s="11"/>
      <c r="R721" s="11"/>
      <c r="T721" s="10"/>
      <c r="U721" s="10"/>
    </row>
    <row r="722" spans="5:21" s="8" customFormat="1" ht="30" customHeight="1">
      <c r="E722" s="10"/>
      <c r="K722" s="10"/>
      <c r="M722" s="10"/>
      <c r="N722" s="11"/>
      <c r="O722" s="11"/>
      <c r="P722" s="19"/>
      <c r="Q722" s="11"/>
      <c r="R722" s="11"/>
      <c r="T722" s="10"/>
      <c r="U722" s="10"/>
    </row>
    <row r="723" spans="5:21" s="8" customFormat="1" ht="30" customHeight="1">
      <c r="E723" s="10"/>
      <c r="K723" s="10"/>
      <c r="M723" s="10"/>
      <c r="N723" s="11"/>
      <c r="O723" s="11"/>
      <c r="P723" s="19"/>
      <c r="Q723" s="11"/>
      <c r="R723" s="11"/>
      <c r="T723" s="10"/>
      <c r="U723" s="10"/>
    </row>
    <row r="724" spans="5:21" s="8" customFormat="1" ht="30" customHeight="1">
      <c r="E724" s="10"/>
      <c r="K724" s="10"/>
      <c r="M724" s="10"/>
      <c r="N724" s="11"/>
      <c r="O724" s="11"/>
      <c r="P724" s="19"/>
      <c r="Q724" s="11"/>
      <c r="R724" s="11"/>
      <c r="T724" s="10"/>
      <c r="U724" s="10"/>
    </row>
    <row r="725" spans="5:21" s="8" customFormat="1" ht="30" customHeight="1">
      <c r="E725" s="10"/>
      <c r="K725" s="10"/>
      <c r="M725" s="10"/>
      <c r="N725" s="11"/>
      <c r="O725" s="11"/>
      <c r="P725" s="19"/>
      <c r="Q725" s="11"/>
      <c r="R725" s="11"/>
      <c r="T725" s="10"/>
      <c r="U725" s="10"/>
    </row>
    <row r="726" spans="5:21" s="8" customFormat="1" ht="30" customHeight="1">
      <c r="E726" s="10"/>
      <c r="K726" s="10"/>
      <c r="M726" s="10"/>
      <c r="N726" s="11"/>
      <c r="O726" s="11"/>
      <c r="P726" s="19"/>
      <c r="Q726" s="11"/>
      <c r="R726" s="11"/>
      <c r="T726" s="10"/>
      <c r="U726" s="10"/>
    </row>
    <row r="727" spans="5:21" s="8" customFormat="1" ht="30" customHeight="1">
      <c r="E727" s="10"/>
      <c r="K727" s="10"/>
      <c r="M727" s="10"/>
      <c r="N727" s="11"/>
      <c r="O727" s="11"/>
      <c r="P727" s="19"/>
      <c r="Q727" s="11"/>
      <c r="R727" s="11"/>
      <c r="T727" s="10"/>
      <c r="U727" s="10"/>
    </row>
    <row r="728" spans="5:21" s="8" customFormat="1" ht="30" customHeight="1">
      <c r="E728" s="10"/>
      <c r="K728" s="10"/>
      <c r="M728" s="10"/>
      <c r="N728" s="11"/>
      <c r="O728" s="11"/>
      <c r="P728" s="19"/>
      <c r="Q728" s="11"/>
      <c r="R728" s="11"/>
      <c r="T728" s="10"/>
      <c r="U728" s="10"/>
    </row>
    <row r="729" spans="5:21" s="8" customFormat="1" ht="30" customHeight="1">
      <c r="E729" s="10"/>
      <c r="K729" s="10"/>
      <c r="M729" s="10"/>
      <c r="N729" s="11"/>
      <c r="O729" s="11"/>
      <c r="P729" s="19"/>
      <c r="Q729" s="11"/>
      <c r="R729" s="11"/>
      <c r="T729" s="10"/>
      <c r="U729" s="10"/>
    </row>
    <row r="730" spans="5:21" s="8" customFormat="1" ht="30" customHeight="1">
      <c r="E730" s="10"/>
      <c r="K730" s="10"/>
      <c r="M730" s="10"/>
      <c r="N730" s="11"/>
      <c r="O730" s="11"/>
      <c r="P730" s="19"/>
      <c r="Q730" s="11"/>
      <c r="R730" s="11"/>
      <c r="T730" s="10"/>
      <c r="U730" s="10"/>
    </row>
    <row r="731" spans="5:21" s="8" customFormat="1" ht="30" customHeight="1">
      <c r="E731" s="10"/>
      <c r="K731" s="10"/>
      <c r="M731" s="10"/>
      <c r="N731" s="11"/>
      <c r="O731" s="11"/>
      <c r="P731" s="19"/>
      <c r="Q731" s="11"/>
      <c r="R731" s="11"/>
      <c r="T731" s="10"/>
      <c r="U731" s="10"/>
    </row>
    <row r="732" spans="5:21" s="8" customFormat="1" ht="30" customHeight="1">
      <c r="E732" s="10"/>
      <c r="K732" s="10"/>
      <c r="M732" s="10"/>
      <c r="N732" s="11"/>
      <c r="O732" s="11"/>
      <c r="P732" s="19"/>
      <c r="Q732" s="11"/>
      <c r="R732" s="11"/>
      <c r="T732" s="10"/>
      <c r="U732" s="10"/>
    </row>
    <row r="733" spans="5:21" s="8" customFormat="1" ht="30" customHeight="1">
      <c r="E733" s="10"/>
      <c r="K733" s="10"/>
      <c r="M733" s="10"/>
      <c r="N733" s="11"/>
      <c r="O733" s="11"/>
      <c r="P733" s="19"/>
      <c r="Q733" s="11"/>
      <c r="R733" s="11"/>
      <c r="T733" s="10"/>
      <c r="U733" s="10"/>
    </row>
    <row r="734" spans="5:21" s="8" customFormat="1" ht="30" customHeight="1">
      <c r="E734" s="10"/>
      <c r="K734" s="10"/>
      <c r="M734" s="10"/>
      <c r="N734" s="11"/>
      <c r="O734" s="11"/>
      <c r="P734" s="19"/>
      <c r="Q734" s="11"/>
      <c r="R734" s="11"/>
      <c r="T734" s="10"/>
      <c r="U734" s="10"/>
    </row>
    <row r="735" spans="5:21" s="8" customFormat="1" ht="30" customHeight="1">
      <c r="E735" s="10"/>
      <c r="K735" s="10"/>
      <c r="M735" s="10"/>
      <c r="N735" s="11"/>
      <c r="O735" s="11"/>
      <c r="P735" s="19"/>
      <c r="Q735" s="11"/>
      <c r="R735" s="11"/>
      <c r="T735" s="10"/>
      <c r="U735" s="10"/>
    </row>
    <row r="736" spans="5:21" s="8" customFormat="1" ht="30" customHeight="1">
      <c r="E736" s="10"/>
      <c r="K736" s="10"/>
      <c r="M736" s="10"/>
      <c r="N736" s="11"/>
      <c r="O736" s="11"/>
      <c r="P736" s="19"/>
      <c r="Q736" s="11"/>
      <c r="R736" s="11"/>
      <c r="T736" s="10"/>
      <c r="U736" s="10"/>
    </row>
    <row r="737" spans="5:21" s="8" customFormat="1" ht="30" customHeight="1">
      <c r="E737" s="10"/>
      <c r="K737" s="10"/>
      <c r="M737" s="10"/>
      <c r="N737" s="11"/>
      <c r="O737" s="11"/>
      <c r="P737" s="19"/>
      <c r="Q737" s="11"/>
      <c r="R737" s="11"/>
      <c r="T737" s="10"/>
      <c r="U737" s="10"/>
    </row>
    <row r="738" spans="5:21" s="8" customFormat="1" ht="30" customHeight="1">
      <c r="E738" s="10"/>
      <c r="K738" s="10"/>
      <c r="M738" s="10"/>
      <c r="N738" s="11"/>
      <c r="O738" s="11"/>
      <c r="P738" s="19"/>
      <c r="Q738" s="11"/>
      <c r="R738" s="11"/>
      <c r="T738" s="10"/>
      <c r="U738" s="10"/>
    </row>
    <row r="739" spans="5:21" s="8" customFormat="1" ht="30" customHeight="1">
      <c r="E739" s="10"/>
      <c r="K739" s="10"/>
      <c r="M739" s="10"/>
      <c r="N739" s="11"/>
      <c r="O739" s="11"/>
      <c r="P739" s="19"/>
      <c r="Q739" s="11"/>
      <c r="R739" s="11"/>
      <c r="T739" s="10"/>
      <c r="U739" s="10"/>
    </row>
    <row r="740" spans="5:21" s="8" customFormat="1" ht="30" customHeight="1">
      <c r="E740" s="10"/>
      <c r="K740" s="10"/>
      <c r="M740" s="10"/>
      <c r="N740" s="11"/>
      <c r="O740" s="11"/>
      <c r="P740" s="19"/>
      <c r="Q740" s="11"/>
      <c r="R740" s="11"/>
      <c r="T740" s="10"/>
      <c r="U740" s="10"/>
    </row>
    <row r="741" spans="5:21" s="8" customFormat="1" ht="30" customHeight="1">
      <c r="E741" s="10"/>
      <c r="K741" s="10"/>
      <c r="M741" s="10"/>
      <c r="N741" s="11"/>
      <c r="O741" s="11"/>
      <c r="P741" s="19"/>
      <c r="Q741" s="11"/>
      <c r="R741" s="11"/>
      <c r="T741" s="10"/>
      <c r="U741" s="10"/>
    </row>
    <row r="742" spans="5:21" s="8" customFormat="1" ht="30" customHeight="1">
      <c r="E742" s="10"/>
      <c r="K742" s="10"/>
      <c r="M742" s="10"/>
      <c r="N742" s="11"/>
      <c r="O742" s="11"/>
      <c r="P742" s="19"/>
      <c r="Q742" s="11"/>
      <c r="R742" s="11"/>
      <c r="T742" s="10"/>
      <c r="U742" s="10"/>
    </row>
    <row r="743" spans="5:21" s="8" customFormat="1" ht="30" customHeight="1">
      <c r="E743" s="10"/>
      <c r="K743" s="10"/>
      <c r="M743" s="10"/>
      <c r="N743" s="11"/>
      <c r="O743" s="11"/>
      <c r="P743" s="19"/>
      <c r="Q743" s="11"/>
      <c r="R743" s="11"/>
      <c r="T743" s="10"/>
      <c r="U743" s="10"/>
    </row>
    <row r="744" spans="5:21" s="8" customFormat="1" ht="30" customHeight="1">
      <c r="E744" s="10"/>
      <c r="K744" s="10"/>
      <c r="M744" s="10"/>
      <c r="N744" s="11"/>
      <c r="O744" s="11"/>
      <c r="P744" s="19"/>
      <c r="Q744" s="11"/>
      <c r="R744" s="11"/>
      <c r="T744" s="10"/>
      <c r="U744" s="10"/>
    </row>
    <row r="745" spans="5:21" s="8" customFormat="1" ht="30" customHeight="1">
      <c r="E745" s="10"/>
      <c r="K745" s="10"/>
      <c r="M745" s="10"/>
      <c r="N745" s="11"/>
      <c r="O745" s="11"/>
      <c r="P745" s="19"/>
      <c r="Q745" s="11"/>
      <c r="R745" s="11"/>
      <c r="T745" s="10"/>
      <c r="U745" s="10"/>
    </row>
    <row r="746" spans="5:21" s="8" customFormat="1" ht="30" customHeight="1">
      <c r="E746" s="10"/>
      <c r="K746" s="10"/>
      <c r="M746" s="10"/>
      <c r="N746" s="11"/>
      <c r="O746" s="11"/>
      <c r="P746" s="19"/>
      <c r="Q746" s="11"/>
      <c r="R746" s="11"/>
      <c r="T746" s="10"/>
      <c r="U746" s="10"/>
    </row>
    <row r="747" spans="5:21" s="8" customFormat="1" ht="30" customHeight="1">
      <c r="E747" s="10"/>
      <c r="K747" s="10"/>
      <c r="M747" s="10"/>
      <c r="N747" s="11"/>
      <c r="O747" s="11"/>
      <c r="P747" s="19"/>
      <c r="Q747" s="11"/>
      <c r="R747" s="11"/>
      <c r="T747" s="10"/>
      <c r="U747" s="10"/>
    </row>
    <row r="748" spans="5:21" s="8" customFormat="1" ht="30" customHeight="1">
      <c r="E748" s="10"/>
      <c r="K748" s="10"/>
      <c r="M748" s="10"/>
      <c r="N748" s="11"/>
      <c r="O748" s="11"/>
      <c r="P748" s="19"/>
      <c r="Q748" s="11"/>
      <c r="R748" s="11"/>
      <c r="T748" s="10"/>
      <c r="U748" s="10"/>
    </row>
    <row r="749" spans="5:21" s="8" customFormat="1" ht="30" customHeight="1">
      <c r="E749" s="10"/>
      <c r="K749" s="10"/>
      <c r="M749" s="10"/>
      <c r="N749" s="11"/>
      <c r="O749" s="11"/>
      <c r="P749" s="19"/>
      <c r="Q749" s="11"/>
      <c r="R749" s="11"/>
      <c r="T749" s="10"/>
      <c r="U749" s="10"/>
    </row>
    <row r="750" spans="5:21" s="8" customFormat="1" ht="30" customHeight="1">
      <c r="E750" s="10"/>
      <c r="K750" s="10"/>
      <c r="M750" s="10"/>
      <c r="N750" s="11"/>
      <c r="O750" s="11"/>
      <c r="P750" s="19"/>
      <c r="Q750" s="11"/>
      <c r="R750" s="11"/>
      <c r="T750" s="10"/>
      <c r="U750" s="10"/>
    </row>
    <row r="751" spans="5:21" s="8" customFormat="1" ht="30" customHeight="1">
      <c r="E751" s="10"/>
      <c r="K751" s="10"/>
      <c r="M751" s="10"/>
      <c r="N751" s="11"/>
      <c r="O751" s="11"/>
      <c r="P751" s="19"/>
      <c r="Q751" s="11"/>
      <c r="R751" s="11"/>
      <c r="T751" s="10"/>
      <c r="U751" s="10"/>
    </row>
    <row r="752" spans="5:21" s="8" customFormat="1" ht="30" customHeight="1">
      <c r="E752" s="10"/>
      <c r="K752" s="10"/>
      <c r="M752" s="10"/>
      <c r="N752" s="11"/>
      <c r="O752" s="11"/>
      <c r="P752" s="19"/>
      <c r="Q752" s="11"/>
      <c r="R752" s="11"/>
      <c r="T752" s="10"/>
      <c r="U752" s="10"/>
    </row>
    <row r="753" spans="5:21" s="8" customFormat="1" ht="30" customHeight="1">
      <c r="E753" s="10"/>
      <c r="K753" s="10"/>
      <c r="M753" s="10"/>
      <c r="N753" s="11"/>
      <c r="O753" s="11"/>
      <c r="P753" s="19"/>
      <c r="Q753" s="11"/>
      <c r="R753" s="11"/>
      <c r="T753" s="10"/>
      <c r="U753" s="10"/>
    </row>
    <row r="754" spans="5:21" s="8" customFormat="1" ht="30" customHeight="1">
      <c r="E754" s="10"/>
      <c r="K754" s="10"/>
      <c r="M754" s="10"/>
      <c r="N754" s="11"/>
      <c r="O754" s="11"/>
      <c r="P754" s="19"/>
      <c r="Q754" s="11"/>
      <c r="R754" s="11"/>
      <c r="T754" s="10"/>
      <c r="U754" s="10"/>
    </row>
    <row r="755" spans="5:21" s="8" customFormat="1" ht="30" customHeight="1">
      <c r="E755" s="10"/>
      <c r="K755" s="10"/>
      <c r="M755" s="10"/>
      <c r="N755" s="11"/>
      <c r="O755" s="11"/>
      <c r="P755" s="19"/>
      <c r="Q755" s="11"/>
      <c r="R755" s="11"/>
      <c r="T755" s="10"/>
      <c r="U755" s="10"/>
    </row>
    <row r="756" spans="5:21" s="8" customFormat="1" ht="30" customHeight="1">
      <c r="E756" s="10"/>
      <c r="K756" s="10"/>
      <c r="M756" s="10"/>
      <c r="N756" s="11"/>
      <c r="O756" s="11"/>
      <c r="P756" s="19"/>
      <c r="Q756" s="11"/>
      <c r="R756" s="11"/>
      <c r="T756" s="10"/>
      <c r="U756" s="10"/>
    </row>
    <row r="757" spans="5:21" s="8" customFormat="1" ht="30" customHeight="1">
      <c r="E757" s="10"/>
      <c r="K757" s="10"/>
      <c r="M757" s="10"/>
      <c r="N757" s="11"/>
      <c r="O757" s="11"/>
      <c r="P757" s="19"/>
      <c r="Q757" s="11"/>
      <c r="R757" s="11"/>
      <c r="T757" s="10"/>
      <c r="U757" s="10"/>
    </row>
    <row r="758" spans="5:21" s="8" customFormat="1" ht="30" customHeight="1">
      <c r="E758" s="10"/>
      <c r="K758" s="10"/>
      <c r="M758" s="10"/>
      <c r="N758" s="11"/>
      <c r="O758" s="11"/>
      <c r="P758" s="19"/>
      <c r="Q758" s="11"/>
      <c r="R758" s="11"/>
      <c r="T758" s="10"/>
      <c r="U758" s="10"/>
    </row>
    <row r="759" spans="5:21" s="8" customFormat="1" ht="30" customHeight="1">
      <c r="E759" s="10"/>
      <c r="K759" s="10"/>
      <c r="M759" s="10"/>
      <c r="N759" s="11"/>
      <c r="O759" s="11"/>
      <c r="P759" s="19"/>
      <c r="Q759" s="11"/>
      <c r="R759" s="11"/>
      <c r="T759" s="10"/>
      <c r="U759" s="10"/>
    </row>
    <row r="760" spans="5:21" s="8" customFormat="1" ht="30" customHeight="1">
      <c r="E760" s="10"/>
      <c r="K760" s="10"/>
      <c r="M760" s="10"/>
      <c r="N760" s="11"/>
      <c r="O760" s="11"/>
      <c r="P760" s="19"/>
      <c r="Q760" s="11"/>
      <c r="R760" s="11"/>
      <c r="T760" s="10"/>
      <c r="U760" s="10"/>
    </row>
    <row r="761" spans="5:21" s="8" customFormat="1" ht="30" customHeight="1">
      <c r="E761" s="10"/>
      <c r="K761" s="10"/>
      <c r="M761" s="10"/>
      <c r="N761" s="11"/>
      <c r="O761" s="11"/>
      <c r="P761" s="19"/>
      <c r="Q761" s="11"/>
      <c r="R761" s="11"/>
      <c r="T761" s="10"/>
      <c r="U761" s="10"/>
    </row>
    <row r="762" spans="5:21" s="8" customFormat="1" ht="30" customHeight="1">
      <c r="E762" s="10"/>
      <c r="K762" s="10"/>
      <c r="M762" s="10"/>
      <c r="N762" s="11"/>
      <c r="O762" s="11"/>
      <c r="P762" s="19"/>
      <c r="Q762" s="11"/>
      <c r="R762" s="11"/>
      <c r="T762" s="10"/>
      <c r="U762" s="10"/>
    </row>
    <row r="763" spans="5:21" s="8" customFormat="1" ht="30" customHeight="1">
      <c r="E763" s="10"/>
      <c r="K763" s="10"/>
      <c r="M763" s="10"/>
      <c r="N763" s="11"/>
      <c r="O763" s="11"/>
      <c r="P763" s="19"/>
      <c r="Q763" s="11"/>
      <c r="R763" s="11"/>
      <c r="T763" s="10"/>
      <c r="U763" s="10"/>
    </row>
    <row r="764" spans="5:21" s="8" customFormat="1" ht="30" customHeight="1">
      <c r="E764" s="10"/>
      <c r="K764" s="10"/>
      <c r="M764" s="10"/>
      <c r="N764" s="11"/>
      <c r="O764" s="11"/>
      <c r="P764" s="19"/>
      <c r="Q764" s="11"/>
      <c r="R764" s="11"/>
      <c r="T764" s="10"/>
      <c r="U764" s="10"/>
    </row>
    <row r="765" spans="5:21" s="8" customFormat="1" ht="30" customHeight="1">
      <c r="E765" s="10"/>
      <c r="K765" s="10"/>
      <c r="M765" s="10"/>
      <c r="N765" s="11"/>
      <c r="O765" s="11"/>
      <c r="P765" s="19"/>
      <c r="Q765" s="11"/>
      <c r="R765" s="11"/>
      <c r="T765" s="10"/>
      <c r="U765" s="10"/>
    </row>
    <row r="766" spans="5:21" s="8" customFormat="1" ht="30" customHeight="1">
      <c r="E766" s="10"/>
      <c r="K766" s="10"/>
      <c r="M766" s="10"/>
      <c r="N766" s="11"/>
      <c r="O766" s="11"/>
      <c r="P766" s="19"/>
      <c r="Q766" s="11"/>
      <c r="R766" s="11"/>
      <c r="T766" s="10"/>
      <c r="U766" s="10"/>
    </row>
    <row r="767" spans="5:21" s="8" customFormat="1" ht="30" customHeight="1">
      <c r="E767" s="10"/>
      <c r="K767" s="10"/>
      <c r="M767" s="10"/>
      <c r="N767" s="11"/>
      <c r="O767" s="11"/>
      <c r="P767" s="19"/>
      <c r="Q767" s="11"/>
      <c r="R767" s="11"/>
      <c r="T767" s="10"/>
      <c r="U767" s="10"/>
    </row>
    <row r="768" spans="5:21" s="8" customFormat="1" ht="30" customHeight="1">
      <c r="E768" s="10"/>
      <c r="K768" s="10"/>
      <c r="M768" s="10"/>
      <c r="N768" s="11"/>
      <c r="O768" s="11"/>
      <c r="P768" s="19"/>
      <c r="Q768" s="11"/>
      <c r="R768" s="11"/>
      <c r="T768" s="10"/>
      <c r="U768" s="10"/>
    </row>
    <row r="769" spans="5:21" s="8" customFormat="1" ht="30" customHeight="1">
      <c r="E769" s="10"/>
      <c r="K769" s="10"/>
      <c r="M769" s="10"/>
      <c r="N769" s="11"/>
      <c r="O769" s="11"/>
      <c r="P769" s="19"/>
      <c r="Q769" s="11"/>
      <c r="R769" s="11"/>
      <c r="T769" s="10"/>
      <c r="U769" s="10"/>
    </row>
    <row r="770" spans="5:21" s="8" customFormat="1" ht="30" customHeight="1">
      <c r="E770" s="10"/>
      <c r="K770" s="10"/>
      <c r="M770" s="10"/>
      <c r="N770" s="11"/>
      <c r="O770" s="11"/>
      <c r="P770" s="19"/>
      <c r="Q770" s="11"/>
      <c r="R770" s="11"/>
      <c r="T770" s="10"/>
      <c r="U770" s="10"/>
    </row>
    <row r="771" spans="5:21" s="8" customFormat="1" ht="30" customHeight="1">
      <c r="E771" s="10"/>
      <c r="K771" s="10"/>
      <c r="M771" s="10"/>
      <c r="N771" s="11"/>
      <c r="O771" s="11"/>
      <c r="P771" s="19"/>
      <c r="Q771" s="11"/>
      <c r="R771" s="11"/>
      <c r="T771" s="10"/>
      <c r="U771" s="10"/>
    </row>
    <row r="772" spans="5:21" s="8" customFormat="1" ht="30" customHeight="1">
      <c r="E772" s="10"/>
      <c r="K772" s="10"/>
      <c r="M772" s="10"/>
      <c r="N772" s="11"/>
      <c r="O772" s="11"/>
      <c r="P772" s="19"/>
      <c r="Q772" s="11"/>
      <c r="R772" s="11"/>
      <c r="T772" s="10"/>
      <c r="U772" s="10"/>
    </row>
    <row r="773" spans="5:21" s="8" customFormat="1" ht="30" customHeight="1">
      <c r="E773" s="10"/>
      <c r="K773" s="10"/>
      <c r="M773" s="10"/>
      <c r="N773" s="11"/>
      <c r="O773" s="11"/>
      <c r="P773" s="19"/>
      <c r="Q773" s="11"/>
      <c r="R773" s="11"/>
      <c r="T773" s="10"/>
      <c r="U773" s="10"/>
    </row>
    <row r="774" spans="5:21" s="8" customFormat="1" ht="30" customHeight="1">
      <c r="E774" s="10"/>
      <c r="K774" s="10"/>
      <c r="M774" s="10"/>
      <c r="N774" s="11"/>
      <c r="O774" s="11"/>
      <c r="P774" s="19"/>
      <c r="Q774" s="11"/>
      <c r="R774" s="11"/>
      <c r="T774" s="10"/>
      <c r="U774" s="10"/>
    </row>
    <row r="775" spans="5:21" s="8" customFormat="1" ht="30" customHeight="1">
      <c r="E775" s="10"/>
      <c r="K775" s="10"/>
      <c r="M775" s="10"/>
      <c r="N775" s="11"/>
      <c r="O775" s="11"/>
      <c r="P775" s="19"/>
      <c r="Q775" s="11"/>
      <c r="R775" s="11"/>
      <c r="T775" s="10"/>
      <c r="U775" s="10"/>
    </row>
    <row r="776" spans="5:21" s="8" customFormat="1" ht="30" customHeight="1">
      <c r="E776" s="10"/>
      <c r="K776" s="10"/>
      <c r="M776" s="10"/>
      <c r="N776" s="11"/>
      <c r="O776" s="11"/>
      <c r="P776" s="19"/>
      <c r="Q776" s="11"/>
      <c r="R776" s="11"/>
      <c r="T776" s="10"/>
      <c r="U776" s="10"/>
    </row>
    <row r="777" spans="5:21" s="8" customFormat="1" ht="30" customHeight="1">
      <c r="E777" s="10"/>
      <c r="K777" s="10"/>
      <c r="M777" s="10"/>
      <c r="N777" s="11"/>
      <c r="O777" s="11"/>
      <c r="P777" s="19"/>
      <c r="Q777" s="11"/>
      <c r="R777" s="11"/>
      <c r="T777" s="10"/>
      <c r="U777" s="10"/>
    </row>
    <row r="778" spans="5:21" s="8" customFormat="1" ht="30" customHeight="1">
      <c r="E778" s="10"/>
      <c r="K778" s="10"/>
      <c r="M778" s="10"/>
      <c r="N778" s="11"/>
      <c r="O778" s="11"/>
      <c r="P778" s="19"/>
      <c r="Q778" s="11"/>
      <c r="R778" s="11"/>
      <c r="T778" s="10"/>
      <c r="U778" s="10"/>
    </row>
    <row r="779" spans="5:21" s="8" customFormat="1" ht="30" customHeight="1">
      <c r="E779" s="10"/>
      <c r="K779" s="10"/>
      <c r="M779" s="10"/>
      <c r="N779" s="11"/>
      <c r="O779" s="11"/>
      <c r="P779" s="19"/>
      <c r="Q779" s="11"/>
      <c r="R779" s="11"/>
      <c r="T779" s="10"/>
      <c r="U779" s="10"/>
    </row>
    <row r="780" spans="5:21" s="8" customFormat="1" ht="30" customHeight="1">
      <c r="E780" s="10"/>
      <c r="K780" s="10"/>
      <c r="M780" s="10"/>
      <c r="N780" s="11"/>
      <c r="O780" s="11"/>
      <c r="P780" s="19"/>
      <c r="Q780" s="11"/>
      <c r="R780" s="11"/>
      <c r="T780" s="10"/>
      <c r="U780" s="10"/>
    </row>
    <row r="781" spans="5:21" s="8" customFormat="1" ht="30" customHeight="1">
      <c r="E781" s="10"/>
      <c r="K781" s="10"/>
      <c r="M781" s="10"/>
      <c r="N781" s="11"/>
      <c r="O781" s="11"/>
      <c r="P781" s="19"/>
      <c r="Q781" s="11"/>
      <c r="R781" s="11"/>
      <c r="T781" s="10"/>
      <c r="U781" s="10"/>
    </row>
    <row r="782" spans="5:21" s="8" customFormat="1" ht="30" customHeight="1">
      <c r="E782" s="10"/>
      <c r="K782" s="10"/>
      <c r="M782" s="10"/>
      <c r="N782" s="11"/>
      <c r="O782" s="11"/>
      <c r="P782" s="19"/>
      <c r="Q782" s="11"/>
      <c r="R782" s="11"/>
      <c r="T782" s="10"/>
      <c r="U782" s="10"/>
    </row>
    <row r="783" spans="5:21" s="8" customFormat="1" ht="30" customHeight="1">
      <c r="E783" s="10"/>
      <c r="K783" s="10"/>
      <c r="M783" s="10"/>
      <c r="N783" s="11"/>
      <c r="O783" s="11"/>
      <c r="P783" s="19"/>
      <c r="Q783" s="11"/>
      <c r="R783" s="11"/>
      <c r="T783" s="10"/>
      <c r="U783" s="10"/>
    </row>
    <row r="784" spans="5:21" s="8" customFormat="1" ht="30" customHeight="1">
      <c r="E784" s="10"/>
      <c r="K784" s="10"/>
      <c r="M784" s="10"/>
      <c r="N784" s="11"/>
      <c r="O784" s="11"/>
      <c r="P784" s="19"/>
      <c r="Q784" s="11"/>
      <c r="R784" s="11"/>
      <c r="T784" s="10"/>
      <c r="U784" s="10"/>
    </row>
    <row r="785" spans="5:21" s="8" customFormat="1" ht="30" customHeight="1">
      <c r="E785" s="10"/>
      <c r="K785" s="10"/>
      <c r="M785" s="10"/>
      <c r="N785" s="11"/>
      <c r="O785" s="11"/>
      <c r="P785" s="19"/>
      <c r="Q785" s="11"/>
      <c r="R785" s="11"/>
      <c r="T785" s="10"/>
      <c r="U785" s="10"/>
    </row>
    <row r="786" spans="5:21" s="8" customFormat="1" ht="30" customHeight="1">
      <c r="E786" s="10"/>
      <c r="K786" s="10"/>
      <c r="M786" s="10"/>
      <c r="N786" s="11"/>
      <c r="O786" s="11"/>
      <c r="P786" s="19"/>
      <c r="Q786" s="11"/>
      <c r="R786" s="11"/>
      <c r="T786" s="10"/>
      <c r="U786" s="10"/>
    </row>
    <row r="787" spans="5:21" s="8" customFormat="1" ht="30" customHeight="1">
      <c r="E787" s="10"/>
      <c r="K787" s="10"/>
      <c r="M787" s="10"/>
      <c r="N787" s="11"/>
      <c r="O787" s="11"/>
      <c r="P787" s="19"/>
      <c r="Q787" s="11"/>
      <c r="R787" s="11"/>
      <c r="T787" s="10"/>
      <c r="U787" s="10"/>
    </row>
    <row r="788" spans="5:21" s="8" customFormat="1" ht="30" customHeight="1">
      <c r="E788" s="10"/>
      <c r="K788" s="10"/>
      <c r="M788" s="10"/>
      <c r="N788" s="11"/>
      <c r="O788" s="11"/>
      <c r="P788" s="19"/>
      <c r="Q788" s="11"/>
      <c r="R788" s="11"/>
      <c r="T788" s="10"/>
      <c r="U788" s="10"/>
    </row>
    <row r="789" spans="5:21" s="8" customFormat="1" ht="30" customHeight="1">
      <c r="E789" s="10"/>
      <c r="K789" s="10"/>
      <c r="M789" s="10"/>
      <c r="N789" s="11"/>
      <c r="O789" s="11"/>
      <c r="P789" s="19"/>
      <c r="Q789" s="11"/>
      <c r="R789" s="11"/>
      <c r="T789" s="10"/>
      <c r="U789" s="10"/>
    </row>
    <row r="790" spans="5:21" s="8" customFormat="1" ht="30" customHeight="1">
      <c r="E790" s="10"/>
      <c r="K790" s="10"/>
      <c r="M790" s="10"/>
      <c r="N790" s="11"/>
      <c r="O790" s="11"/>
      <c r="P790" s="19"/>
      <c r="Q790" s="11"/>
      <c r="R790" s="11"/>
      <c r="T790" s="10"/>
      <c r="U790" s="10"/>
    </row>
    <row r="791" spans="5:21" s="8" customFormat="1" ht="30" customHeight="1">
      <c r="E791" s="10"/>
      <c r="K791" s="10"/>
      <c r="M791" s="10"/>
      <c r="N791" s="11"/>
      <c r="O791" s="11"/>
      <c r="P791" s="19"/>
      <c r="Q791" s="11"/>
      <c r="R791" s="11"/>
      <c r="T791" s="10"/>
      <c r="U791" s="10"/>
    </row>
    <row r="792" spans="5:21" s="8" customFormat="1" ht="30" customHeight="1">
      <c r="E792" s="10"/>
      <c r="K792" s="10"/>
      <c r="M792" s="10"/>
      <c r="N792" s="11"/>
      <c r="O792" s="11"/>
      <c r="P792" s="19"/>
      <c r="Q792" s="11"/>
      <c r="R792" s="11"/>
      <c r="T792" s="10"/>
      <c r="U792" s="10"/>
    </row>
    <row r="793" spans="5:21" s="8" customFormat="1" ht="30" customHeight="1">
      <c r="E793" s="10"/>
      <c r="K793" s="10"/>
      <c r="M793" s="10"/>
      <c r="N793" s="11"/>
      <c r="O793" s="11"/>
      <c r="P793" s="19"/>
      <c r="Q793" s="11"/>
      <c r="R793" s="11"/>
      <c r="T793" s="10"/>
      <c r="U793" s="10"/>
    </row>
    <row r="794" spans="5:21" s="8" customFormat="1" ht="30" customHeight="1">
      <c r="E794" s="10"/>
      <c r="K794" s="10"/>
      <c r="M794" s="10"/>
      <c r="N794" s="11"/>
      <c r="O794" s="11"/>
      <c r="P794" s="19"/>
      <c r="Q794" s="11"/>
      <c r="R794" s="11"/>
      <c r="T794" s="10"/>
      <c r="U794" s="10"/>
    </row>
    <row r="795" spans="5:21" s="8" customFormat="1" ht="30" customHeight="1">
      <c r="E795" s="10"/>
      <c r="K795" s="10"/>
      <c r="M795" s="10"/>
      <c r="N795" s="11"/>
      <c r="O795" s="11"/>
      <c r="P795" s="19"/>
      <c r="Q795" s="11"/>
      <c r="R795" s="11"/>
      <c r="T795" s="10"/>
      <c r="U795" s="10"/>
    </row>
    <row r="796" spans="5:21" s="8" customFormat="1" ht="30" customHeight="1">
      <c r="E796" s="10"/>
      <c r="K796" s="10"/>
      <c r="M796" s="10"/>
      <c r="N796" s="11"/>
      <c r="O796" s="11"/>
      <c r="P796" s="19"/>
      <c r="Q796" s="11"/>
      <c r="R796" s="11"/>
      <c r="T796" s="10"/>
      <c r="U796" s="10"/>
    </row>
    <row r="797" spans="5:21" s="8" customFormat="1" ht="30" customHeight="1">
      <c r="E797" s="10"/>
      <c r="K797" s="10"/>
      <c r="M797" s="10"/>
      <c r="N797" s="11"/>
      <c r="O797" s="11"/>
      <c r="P797" s="19"/>
      <c r="Q797" s="11"/>
      <c r="R797" s="11"/>
      <c r="T797" s="10"/>
      <c r="U797" s="10"/>
    </row>
    <row r="798" spans="5:21" s="8" customFormat="1" ht="30" customHeight="1">
      <c r="E798" s="10"/>
      <c r="K798" s="10"/>
      <c r="M798" s="10"/>
      <c r="N798" s="11"/>
      <c r="O798" s="11"/>
      <c r="P798" s="19"/>
      <c r="Q798" s="11"/>
      <c r="R798" s="11"/>
      <c r="T798" s="10"/>
      <c r="U798" s="10"/>
    </row>
    <row r="799" spans="5:21" s="8" customFormat="1" ht="30" customHeight="1">
      <c r="E799" s="10"/>
      <c r="K799" s="10"/>
      <c r="M799" s="10"/>
      <c r="N799" s="11"/>
      <c r="O799" s="11"/>
      <c r="P799" s="19"/>
      <c r="Q799" s="11"/>
      <c r="R799" s="11"/>
      <c r="T799" s="10"/>
      <c r="U799" s="10"/>
    </row>
    <row r="800" spans="5:21" s="8" customFormat="1" ht="30" customHeight="1">
      <c r="E800" s="10"/>
      <c r="K800" s="10"/>
      <c r="M800" s="10"/>
      <c r="N800" s="11"/>
      <c r="O800" s="11"/>
      <c r="P800" s="19"/>
      <c r="Q800" s="11"/>
      <c r="R800" s="11"/>
      <c r="T800" s="10"/>
      <c r="U800" s="10"/>
    </row>
    <row r="801" spans="5:21" s="8" customFormat="1" ht="30" customHeight="1">
      <c r="E801" s="10"/>
      <c r="K801" s="10"/>
      <c r="M801" s="10"/>
      <c r="N801" s="11"/>
      <c r="O801" s="11"/>
      <c r="P801" s="19"/>
      <c r="Q801" s="11"/>
      <c r="R801" s="11"/>
      <c r="T801" s="10"/>
      <c r="U801" s="10"/>
    </row>
    <row r="802" spans="5:21" s="8" customFormat="1" ht="30" customHeight="1">
      <c r="E802" s="10"/>
      <c r="K802" s="10"/>
      <c r="M802" s="10"/>
      <c r="N802" s="11"/>
      <c r="O802" s="11"/>
      <c r="P802" s="19"/>
      <c r="Q802" s="11"/>
      <c r="R802" s="11"/>
      <c r="T802" s="10"/>
      <c r="U802" s="10"/>
    </row>
    <row r="803" spans="5:21" s="8" customFormat="1" ht="30" customHeight="1">
      <c r="E803" s="10"/>
      <c r="K803" s="10"/>
      <c r="M803" s="10"/>
      <c r="N803" s="11"/>
      <c r="O803" s="11"/>
      <c r="P803" s="19"/>
      <c r="Q803" s="11"/>
      <c r="R803" s="11"/>
      <c r="T803" s="10"/>
      <c r="U803" s="10"/>
    </row>
    <row r="804" spans="5:21" s="8" customFormat="1" ht="30" customHeight="1">
      <c r="E804" s="10"/>
      <c r="K804" s="10"/>
      <c r="M804" s="10"/>
      <c r="N804" s="11"/>
      <c r="O804" s="11"/>
      <c r="P804" s="19"/>
      <c r="Q804" s="11"/>
      <c r="R804" s="11"/>
      <c r="T804" s="10"/>
      <c r="U804" s="10"/>
    </row>
    <row r="805" spans="5:21" s="8" customFormat="1" ht="30" customHeight="1">
      <c r="E805" s="10"/>
      <c r="K805" s="10"/>
      <c r="M805" s="10"/>
      <c r="N805" s="11"/>
      <c r="O805" s="11"/>
      <c r="P805" s="19"/>
      <c r="Q805" s="11"/>
      <c r="R805" s="11"/>
      <c r="T805" s="10"/>
      <c r="U805" s="10"/>
    </row>
    <row r="806" spans="5:21" s="8" customFormat="1" ht="30" customHeight="1">
      <c r="E806" s="10"/>
      <c r="K806" s="10"/>
      <c r="M806" s="10"/>
      <c r="N806" s="11"/>
      <c r="O806" s="11"/>
      <c r="P806" s="19"/>
      <c r="Q806" s="11"/>
      <c r="R806" s="11"/>
      <c r="T806" s="10"/>
      <c r="U806" s="10"/>
    </row>
    <row r="807" spans="5:21" s="8" customFormat="1" ht="30" customHeight="1">
      <c r="E807" s="10"/>
      <c r="K807" s="10"/>
      <c r="M807" s="10"/>
      <c r="N807" s="11"/>
      <c r="O807" s="11"/>
      <c r="P807" s="19"/>
      <c r="Q807" s="11"/>
      <c r="R807" s="11"/>
      <c r="T807" s="10"/>
      <c r="U807" s="10"/>
    </row>
    <row r="808" spans="5:21" s="8" customFormat="1" ht="30" customHeight="1">
      <c r="E808" s="10"/>
      <c r="K808" s="10"/>
      <c r="M808" s="10"/>
      <c r="N808" s="11"/>
      <c r="O808" s="11"/>
      <c r="P808" s="19"/>
      <c r="Q808" s="11"/>
      <c r="R808" s="11"/>
      <c r="T808" s="10"/>
      <c r="U808" s="10"/>
    </row>
    <row r="809" spans="5:21" s="8" customFormat="1" ht="30" customHeight="1">
      <c r="E809" s="10"/>
      <c r="K809" s="10"/>
      <c r="M809" s="10"/>
      <c r="N809" s="11"/>
      <c r="O809" s="11"/>
      <c r="P809" s="19"/>
      <c r="Q809" s="11"/>
      <c r="R809" s="11"/>
      <c r="T809" s="10"/>
      <c r="U809" s="10"/>
    </row>
    <row r="810" spans="5:21" s="8" customFormat="1" ht="30" customHeight="1">
      <c r="E810" s="10"/>
      <c r="K810" s="10"/>
      <c r="M810" s="10"/>
      <c r="N810" s="11"/>
      <c r="O810" s="11"/>
      <c r="P810" s="19"/>
      <c r="Q810" s="11"/>
      <c r="R810" s="11"/>
      <c r="T810" s="10"/>
      <c r="U810" s="10"/>
    </row>
    <row r="811" spans="5:21" s="8" customFormat="1" ht="30" customHeight="1">
      <c r="E811" s="10"/>
      <c r="K811" s="10"/>
      <c r="M811" s="10"/>
      <c r="N811" s="11"/>
      <c r="O811" s="11"/>
      <c r="P811" s="19"/>
      <c r="Q811" s="11"/>
      <c r="R811" s="11"/>
      <c r="T811" s="10"/>
      <c r="U811" s="10"/>
    </row>
    <row r="812" spans="5:21" s="8" customFormat="1" ht="30" customHeight="1">
      <c r="E812" s="10"/>
      <c r="K812" s="10"/>
      <c r="M812" s="10"/>
      <c r="N812" s="11"/>
      <c r="O812" s="11"/>
      <c r="P812" s="19"/>
      <c r="Q812" s="11"/>
      <c r="R812" s="11"/>
      <c r="T812" s="10"/>
      <c r="U812" s="10"/>
    </row>
    <row r="813" spans="5:21" s="8" customFormat="1" ht="30" customHeight="1">
      <c r="E813" s="10"/>
      <c r="K813" s="10"/>
      <c r="M813" s="10"/>
      <c r="N813" s="11"/>
      <c r="O813" s="11"/>
      <c r="P813" s="19"/>
      <c r="Q813" s="11"/>
      <c r="R813" s="11"/>
      <c r="T813" s="10"/>
      <c r="U813" s="10"/>
    </row>
    <row r="814" spans="5:21" s="8" customFormat="1" ht="30" customHeight="1">
      <c r="E814" s="10"/>
      <c r="K814" s="10"/>
      <c r="M814" s="10"/>
      <c r="N814" s="11"/>
      <c r="O814" s="11"/>
      <c r="P814" s="19"/>
      <c r="Q814" s="11"/>
      <c r="R814" s="11"/>
      <c r="T814" s="10"/>
      <c r="U814" s="10"/>
    </row>
    <row r="815" spans="5:21" s="8" customFormat="1" ht="30" customHeight="1">
      <c r="E815" s="10"/>
      <c r="K815" s="10"/>
      <c r="M815" s="10"/>
      <c r="N815" s="11"/>
      <c r="O815" s="11"/>
      <c r="P815" s="19"/>
      <c r="Q815" s="11"/>
      <c r="R815" s="11"/>
      <c r="T815" s="10"/>
      <c r="U815" s="10"/>
    </row>
    <row r="816" spans="5:21" s="8" customFormat="1" ht="30" customHeight="1">
      <c r="E816" s="10"/>
      <c r="K816" s="10"/>
      <c r="M816" s="10"/>
      <c r="N816" s="11"/>
      <c r="O816" s="11"/>
      <c r="P816" s="19"/>
      <c r="Q816" s="11"/>
      <c r="R816" s="11"/>
      <c r="T816" s="10"/>
      <c r="U816" s="10"/>
    </row>
    <row r="817" spans="5:21" s="8" customFormat="1" ht="30" customHeight="1">
      <c r="E817" s="10"/>
      <c r="K817" s="10"/>
      <c r="M817" s="10"/>
      <c r="N817" s="11"/>
      <c r="O817" s="11"/>
      <c r="P817" s="19"/>
      <c r="Q817" s="11"/>
      <c r="R817" s="11"/>
      <c r="T817" s="10"/>
      <c r="U817" s="10"/>
    </row>
    <row r="818" spans="5:21" s="8" customFormat="1" ht="30" customHeight="1">
      <c r="E818" s="10"/>
      <c r="K818" s="10"/>
      <c r="M818" s="10"/>
      <c r="N818" s="11"/>
      <c r="O818" s="11"/>
      <c r="P818" s="19"/>
      <c r="Q818" s="11"/>
      <c r="R818" s="11"/>
      <c r="T818" s="10"/>
      <c r="U818" s="10"/>
    </row>
    <row r="819" spans="5:21" s="8" customFormat="1" ht="30" customHeight="1">
      <c r="E819" s="10"/>
      <c r="K819" s="10"/>
      <c r="M819" s="10"/>
      <c r="N819" s="11"/>
      <c r="O819" s="11"/>
      <c r="P819" s="19"/>
      <c r="Q819" s="11"/>
      <c r="R819" s="11"/>
      <c r="T819" s="10"/>
      <c r="U819" s="10"/>
    </row>
    <row r="820" spans="5:21" s="8" customFormat="1" ht="30" customHeight="1">
      <c r="E820" s="10"/>
      <c r="K820" s="10"/>
      <c r="M820" s="10"/>
      <c r="N820" s="11"/>
      <c r="O820" s="11"/>
      <c r="P820" s="19"/>
      <c r="Q820" s="11"/>
      <c r="R820" s="11"/>
      <c r="T820" s="10"/>
      <c r="U820" s="10"/>
    </row>
    <row r="821" spans="5:21" s="8" customFormat="1" ht="30" customHeight="1">
      <c r="E821" s="10"/>
      <c r="K821" s="10"/>
      <c r="M821" s="10"/>
      <c r="N821" s="11"/>
      <c r="O821" s="11"/>
      <c r="P821" s="19"/>
      <c r="Q821" s="11"/>
      <c r="R821" s="11"/>
      <c r="T821" s="10"/>
      <c r="U821" s="10"/>
    </row>
    <row r="822" spans="5:21" s="8" customFormat="1" ht="30" customHeight="1">
      <c r="E822" s="10"/>
      <c r="K822" s="10"/>
      <c r="M822" s="10"/>
      <c r="N822" s="11"/>
      <c r="O822" s="11"/>
      <c r="P822" s="19"/>
      <c r="Q822" s="11"/>
      <c r="R822" s="11"/>
      <c r="T822" s="10"/>
      <c r="U822" s="10"/>
    </row>
    <row r="823" spans="5:21" s="8" customFormat="1" ht="30" customHeight="1">
      <c r="E823" s="10"/>
      <c r="K823" s="10"/>
      <c r="M823" s="10"/>
      <c r="N823" s="11"/>
      <c r="O823" s="11"/>
      <c r="P823" s="19"/>
      <c r="Q823" s="11"/>
      <c r="R823" s="11"/>
      <c r="T823" s="10"/>
      <c r="U823" s="10"/>
    </row>
    <row r="824" spans="5:21" s="8" customFormat="1" ht="30" customHeight="1">
      <c r="E824" s="10"/>
      <c r="K824" s="10"/>
      <c r="M824" s="10"/>
      <c r="N824" s="11"/>
      <c r="O824" s="11"/>
      <c r="P824" s="19"/>
      <c r="Q824" s="11"/>
      <c r="R824" s="11"/>
      <c r="T824" s="10"/>
      <c r="U824" s="10"/>
    </row>
    <row r="825" spans="5:21" s="8" customFormat="1" ht="30" customHeight="1">
      <c r="E825" s="10"/>
      <c r="K825" s="10"/>
      <c r="M825" s="10"/>
      <c r="N825" s="11"/>
      <c r="O825" s="11"/>
      <c r="P825" s="19"/>
      <c r="Q825" s="11"/>
      <c r="R825" s="11"/>
      <c r="T825" s="10"/>
      <c r="U825" s="10"/>
    </row>
    <row r="826" spans="5:21" s="8" customFormat="1" ht="30" customHeight="1">
      <c r="E826" s="10"/>
      <c r="K826" s="10"/>
      <c r="M826" s="10"/>
      <c r="N826" s="11"/>
      <c r="O826" s="11"/>
      <c r="P826" s="19"/>
      <c r="Q826" s="11"/>
      <c r="R826" s="11"/>
      <c r="T826" s="10"/>
      <c r="U826" s="10"/>
    </row>
    <row r="827" spans="5:21" s="8" customFormat="1" ht="30" customHeight="1">
      <c r="E827" s="10"/>
      <c r="K827" s="10"/>
      <c r="M827" s="10"/>
      <c r="N827" s="11"/>
      <c r="O827" s="11"/>
      <c r="P827" s="19"/>
      <c r="Q827" s="11"/>
      <c r="R827" s="11"/>
      <c r="T827" s="10"/>
      <c r="U827" s="10"/>
    </row>
    <row r="828" spans="5:21" s="8" customFormat="1" ht="30" customHeight="1">
      <c r="E828" s="10"/>
      <c r="K828" s="10"/>
      <c r="M828" s="10"/>
      <c r="N828" s="11"/>
      <c r="O828" s="11"/>
      <c r="P828" s="19"/>
      <c r="Q828" s="11"/>
      <c r="R828" s="11"/>
      <c r="T828" s="10"/>
      <c r="U828" s="10"/>
    </row>
    <row r="829" spans="5:21" s="8" customFormat="1" ht="30" customHeight="1">
      <c r="E829" s="10"/>
      <c r="K829" s="10"/>
      <c r="M829" s="10"/>
      <c r="N829" s="11"/>
      <c r="O829" s="11"/>
      <c r="P829" s="19"/>
      <c r="Q829" s="11"/>
      <c r="R829" s="11"/>
      <c r="T829" s="10"/>
      <c r="U829" s="10"/>
    </row>
    <row r="830" spans="5:21" s="8" customFormat="1" ht="30" customHeight="1">
      <c r="E830" s="10"/>
      <c r="K830" s="10"/>
      <c r="M830" s="10"/>
      <c r="N830" s="11"/>
      <c r="O830" s="11"/>
      <c r="P830" s="19"/>
      <c r="Q830" s="11"/>
      <c r="R830" s="11"/>
      <c r="T830" s="10"/>
      <c r="U830" s="10"/>
    </row>
    <row r="831" spans="5:21" s="8" customFormat="1" ht="30" customHeight="1">
      <c r="E831" s="10"/>
      <c r="K831" s="10"/>
      <c r="M831" s="10"/>
      <c r="N831" s="11"/>
      <c r="O831" s="11"/>
      <c r="P831" s="19"/>
      <c r="Q831" s="11"/>
      <c r="R831" s="11"/>
      <c r="T831" s="10"/>
      <c r="U831" s="10"/>
    </row>
    <row r="832" spans="5:21" s="8" customFormat="1" ht="30" customHeight="1">
      <c r="E832" s="10"/>
      <c r="K832" s="10"/>
      <c r="M832" s="10"/>
      <c r="N832" s="11"/>
      <c r="O832" s="11"/>
      <c r="P832" s="19"/>
      <c r="Q832" s="11"/>
      <c r="R832" s="11"/>
      <c r="T832" s="10"/>
      <c r="U832" s="10"/>
    </row>
    <row r="833" spans="5:21" s="8" customFormat="1" ht="30" customHeight="1">
      <c r="E833" s="10"/>
      <c r="K833" s="10"/>
      <c r="M833" s="10"/>
      <c r="N833" s="11"/>
      <c r="O833" s="11"/>
      <c r="P833" s="19"/>
      <c r="Q833" s="11"/>
      <c r="R833" s="11"/>
      <c r="T833" s="10"/>
      <c r="U833" s="10"/>
    </row>
    <row r="834" spans="5:21" s="8" customFormat="1" ht="30" customHeight="1">
      <c r="E834" s="10"/>
      <c r="K834" s="10"/>
      <c r="M834" s="10"/>
      <c r="N834" s="11"/>
      <c r="O834" s="11"/>
      <c r="P834" s="19"/>
      <c r="Q834" s="11"/>
      <c r="R834" s="11"/>
      <c r="T834" s="10"/>
      <c r="U834" s="10"/>
    </row>
    <row r="835" spans="5:21" s="8" customFormat="1" ht="30" customHeight="1">
      <c r="E835" s="10"/>
      <c r="K835" s="10"/>
      <c r="M835" s="10"/>
      <c r="N835" s="11"/>
      <c r="O835" s="11"/>
      <c r="P835" s="19"/>
      <c r="Q835" s="11"/>
      <c r="R835" s="11"/>
      <c r="T835" s="10"/>
      <c r="U835" s="10"/>
    </row>
    <row r="836" spans="5:21" s="8" customFormat="1" ht="30" customHeight="1">
      <c r="E836" s="10"/>
      <c r="K836" s="10"/>
      <c r="M836" s="10"/>
      <c r="N836" s="11"/>
      <c r="O836" s="11"/>
      <c r="P836" s="19"/>
      <c r="Q836" s="11"/>
      <c r="R836" s="11"/>
      <c r="T836" s="10"/>
      <c r="U836" s="10"/>
    </row>
    <row r="837" spans="5:21" s="8" customFormat="1" ht="30" customHeight="1">
      <c r="E837" s="10"/>
      <c r="K837" s="10"/>
      <c r="M837" s="10"/>
      <c r="N837" s="11"/>
      <c r="O837" s="11"/>
      <c r="P837" s="19"/>
      <c r="Q837" s="11"/>
      <c r="R837" s="11"/>
      <c r="T837" s="10"/>
      <c r="U837" s="10"/>
    </row>
    <row r="838" spans="5:21" s="8" customFormat="1" ht="30" customHeight="1">
      <c r="E838" s="10"/>
      <c r="K838" s="10"/>
      <c r="M838" s="10"/>
      <c r="N838" s="11"/>
      <c r="O838" s="11"/>
      <c r="P838" s="19"/>
      <c r="Q838" s="11"/>
      <c r="R838" s="11"/>
      <c r="T838" s="10"/>
      <c r="U838" s="10"/>
    </row>
    <row r="839" spans="5:21" s="8" customFormat="1" ht="30" customHeight="1">
      <c r="E839" s="10"/>
      <c r="K839" s="10"/>
      <c r="M839" s="10"/>
      <c r="N839" s="11"/>
      <c r="O839" s="11"/>
      <c r="P839" s="19"/>
      <c r="Q839" s="11"/>
      <c r="R839" s="11"/>
      <c r="T839" s="10"/>
      <c r="U839" s="10"/>
    </row>
    <row r="840" spans="5:21" s="8" customFormat="1" ht="30" customHeight="1">
      <c r="E840" s="10"/>
      <c r="K840" s="10"/>
      <c r="M840" s="10"/>
      <c r="N840" s="11"/>
      <c r="O840" s="11"/>
      <c r="P840" s="19"/>
      <c r="Q840" s="11"/>
      <c r="R840" s="11"/>
      <c r="T840" s="10"/>
      <c r="U840" s="10"/>
    </row>
    <row r="841" spans="5:21" s="8" customFormat="1" ht="30" customHeight="1">
      <c r="E841" s="10"/>
      <c r="K841" s="10"/>
      <c r="M841" s="10"/>
      <c r="N841" s="11"/>
      <c r="O841" s="11"/>
      <c r="P841" s="19"/>
      <c r="Q841" s="11"/>
      <c r="R841" s="11"/>
      <c r="T841" s="10"/>
      <c r="U841" s="10"/>
    </row>
    <row r="842" spans="5:21" s="8" customFormat="1" ht="30" customHeight="1">
      <c r="E842" s="10"/>
      <c r="K842" s="10"/>
      <c r="M842" s="10"/>
      <c r="N842" s="11"/>
      <c r="O842" s="11"/>
      <c r="P842" s="19"/>
      <c r="Q842" s="11"/>
      <c r="R842" s="11"/>
      <c r="T842" s="10"/>
      <c r="U842" s="10"/>
    </row>
    <row r="843" spans="5:21" s="8" customFormat="1" ht="30" customHeight="1">
      <c r="E843" s="10"/>
      <c r="K843" s="10"/>
      <c r="M843" s="10"/>
      <c r="N843" s="11"/>
      <c r="O843" s="11"/>
      <c r="P843" s="19"/>
      <c r="Q843" s="11"/>
      <c r="R843" s="11"/>
      <c r="T843" s="10"/>
      <c r="U843" s="10"/>
    </row>
    <row r="844" spans="5:21" s="8" customFormat="1" ht="30" customHeight="1">
      <c r="E844" s="10"/>
      <c r="K844" s="10"/>
      <c r="M844" s="10"/>
      <c r="N844" s="11"/>
      <c r="O844" s="11"/>
      <c r="P844" s="19"/>
      <c r="Q844" s="11"/>
      <c r="R844" s="11"/>
      <c r="T844" s="10"/>
      <c r="U844" s="10"/>
    </row>
    <row r="845" spans="5:21" s="8" customFormat="1" ht="30" customHeight="1">
      <c r="E845" s="10"/>
      <c r="K845" s="10"/>
      <c r="M845" s="10"/>
      <c r="N845" s="11"/>
      <c r="O845" s="11"/>
      <c r="P845" s="19"/>
      <c r="Q845" s="11"/>
      <c r="R845" s="11"/>
      <c r="T845" s="10"/>
      <c r="U845" s="10"/>
    </row>
    <row r="846" spans="5:21" s="8" customFormat="1" ht="30" customHeight="1">
      <c r="E846" s="10"/>
      <c r="K846" s="10"/>
      <c r="M846" s="10"/>
      <c r="N846" s="11"/>
      <c r="O846" s="11"/>
      <c r="P846" s="19"/>
      <c r="Q846" s="11"/>
      <c r="R846" s="11"/>
      <c r="T846" s="10"/>
      <c r="U846" s="10"/>
    </row>
    <row r="847" spans="5:21" s="8" customFormat="1" ht="30" customHeight="1">
      <c r="E847" s="10"/>
      <c r="K847" s="10"/>
      <c r="M847" s="10"/>
      <c r="N847" s="11"/>
      <c r="O847" s="11"/>
      <c r="P847" s="19"/>
      <c r="Q847" s="11"/>
      <c r="R847" s="11"/>
      <c r="T847" s="10"/>
      <c r="U847" s="10"/>
    </row>
    <row r="848" spans="5:21" s="8" customFormat="1" ht="30" customHeight="1">
      <c r="E848" s="10"/>
      <c r="K848" s="10"/>
      <c r="M848" s="10"/>
      <c r="N848" s="11"/>
      <c r="O848" s="11"/>
      <c r="P848" s="19"/>
      <c r="Q848" s="11"/>
      <c r="R848" s="11"/>
      <c r="T848" s="10"/>
      <c r="U848" s="10"/>
    </row>
    <row r="849" spans="5:21" s="8" customFormat="1" ht="30" customHeight="1">
      <c r="E849" s="10"/>
      <c r="K849" s="10"/>
      <c r="M849" s="10"/>
      <c r="N849" s="11"/>
      <c r="O849" s="11"/>
      <c r="P849" s="19"/>
      <c r="Q849" s="11"/>
      <c r="R849" s="11"/>
      <c r="T849" s="10"/>
      <c r="U849" s="10"/>
    </row>
    <row r="850" spans="5:21" s="8" customFormat="1" ht="30" customHeight="1">
      <c r="E850" s="10"/>
      <c r="K850" s="10"/>
      <c r="M850" s="10"/>
      <c r="N850" s="11"/>
      <c r="O850" s="11"/>
      <c r="P850" s="19"/>
      <c r="Q850" s="11"/>
      <c r="R850" s="11"/>
      <c r="T850" s="10"/>
      <c r="U850" s="10"/>
    </row>
    <row r="851" spans="5:21" s="8" customFormat="1" ht="30" customHeight="1">
      <c r="E851" s="10"/>
      <c r="K851" s="10"/>
      <c r="M851" s="10"/>
      <c r="N851" s="11"/>
      <c r="O851" s="11"/>
      <c r="P851" s="19"/>
      <c r="Q851" s="11"/>
      <c r="R851" s="11"/>
      <c r="T851" s="10"/>
      <c r="U851" s="10"/>
    </row>
    <row r="852" spans="5:21" s="8" customFormat="1" ht="30" customHeight="1">
      <c r="E852" s="10"/>
      <c r="K852" s="10"/>
      <c r="M852" s="10"/>
      <c r="N852" s="11"/>
      <c r="O852" s="11"/>
      <c r="P852" s="19"/>
      <c r="Q852" s="11"/>
      <c r="R852" s="11"/>
      <c r="T852" s="10"/>
      <c r="U852" s="10"/>
    </row>
    <row r="853" spans="5:21" s="8" customFormat="1" ht="30" customHeight="1">
      <c r="E853" s="10"/>
      <c r="K853" s="10"/>
      <c r="M853" s="10"/>
      <c r="N853" s="11"/>
      <c r="O853" s="11"/>
      <c r="P853" s="19"/>
      <c r="Q853" s="11"/>
      <c r="R853" s="11"/>
      <c r="T853" s="10"/>
      <c r="U853" s="10"/>
    </row>
    <row r="854" spans="5:21" s="8" customFormat="1" ht="30" customHeight="1">
      <c r="E854" s="10"/>
      <c r="K854" s="10"/>
      <c r="M854" s="10"/>
      <c r="N854" s="11"/>
      <c r="O854" s="11"/>
      <c r="P854" s="19"/>
      <c r="Q854" s="11"/>
      <c r="R854" s="11"/>
      <c r="T854" s="10"/>
      <c r="U854" s="10"/>
    </row>
    <row r="855" spans="5:21" s="8" customFormat="1" ht="30" customHeight="1">
      <c r="E855" s="10"/>
      <c r="K855" s="10"/>
      <c r="M855" s="10"/>
      <c r="N855" s="11"/>
      <c r="O855" s="11"/>
      <c r="P855" s="19"/>
      <c r="Q855" s="11"/>
      <c r="R855" s="11"/>
      <c r="T855" s="10"/>
      <c r="U855" s="10"/>
    </row>
    <row r="856" spans="5:21" s="8" customFormat="1" ht="30" customHeight="1">
      <c r="E856" s="10"/>
      <c r="K856" s="10"/>
      <c r="M856" s="10"/>
      <c r="N856" s="11"/>
      <c r="O856" s="11"/>
      <c r="P856" s="19"/>
      <c r="Q856" s="11"/>
      <c r="R856" s="11"/>
      <c r="T856" s="10"/>
      <c r="U856" s="10"/>
    </row>
    <row r="857" spans="5:21" s="8" customFormat="1" ht="30" customHeight="1">
      <c r="E857" s="10"/>
      <c r="K857" s="10"/>
      <c r="M857" s="10"/>
      <c r="N857" s="11"/>
      <c r="O857" s="11"/>
      <c r="P857" s="19"/>
      <c r="Q857" s="11"/>
      <c r="R857" s="11"/>
      <c r="T857" s="10"/>
      <c r="U857" s="10"/>
    </row>
    <row r="858" spans="5:21" s="8" customFormat="1" ht="30" customHeight="1">
      <c r="E858" s="10"/>
      <c r="K858" s="10"/>
      <c r="M858" s="10"/>
      <c r="N858" s="11"/>
      <c r="O858" s="11"/>
      <c r="P858" s="19"/>
      <c r="Q858" s="11"/>
      <c r="R858" s="11"/>
      <c r="T858" s="10"/>
      <c r="U858" s="10"/>
    </row>
    <row r="859" spans="5:21" s="8" customFormat="1" ht="30" customHeight="1">
      <c r="E859" s="10"/>
      <c r="K859" s="10"/>
      <c r="M859" s="10"/>
      <c r="N859" s="11"/>
      <c r="O859" s="11"/>
      <c r="P859" s="19"/>
      <c r="Q859" s="11"/>
      <c r="R859" s="11"/>
      <c r="T859" s="10"/>
      <c r="U859" s="10"/>
    </row>
    <row r="860" spans="5:21" s="8" customFormat="1" ht="30" customHeight="1">
      <c r="E860" s="10"/>
      <c r="K860" s="10"/>
      <c r="M860" s="10"/>
      <c r="N860" s="11"/>
      <c r="O860" s="11"/>
      <c r="P860" s="19"/>
      <c r="Q860" s="11"/>
      <c r="R860" s="11"/>
      <c r="T860" s="10"/>
      <c r="U860" s="10"/>
    </row>
    <row r="861" spans="5:21" s="8" customFormat="1" ht="30" customHeight="1">
      <c r="E861" s="10"/>
      <c r="K861" s="10"/>
      <c r="M861" s="10"/>
      <c r="N861" s="11"/>
      <c r="O861" s="11"/>
      <c r="P861" s="19"/>
      <c r="Q861" s="11"/>
      <c r="R861" s="11"/>
      <c r="T861" s="10"/>
      <c r="U861" s="10"/>
    </row>
    <row r="862" spans="5:21" s="8" customFormat="1" ht="30" customHeight="1">
      <c r="E862" s="10"/>
      <c r="K862" s="10"/>
      <c r="M862" s="10"/>
      <c r="N862" s="11"/>
      <c r="O862" s="11"/>
      <c r="P862" s="19"/>
      <c r="Q862" s="11"/>
      <c r="R862" s="11"/>
      <c r="T862" s="10"/>
      <c r="U862" s="10"/>
    </row>
    <row r="863" spans="5:21" s="8" customFormat="1" ht="30" customHeight="1">
      <c r="E863" s="10"/>
      <c r="K863" s="10"/>
      <c r="M863" s="10"/>
      <c r="N863" s="11"/>
      <c r="O863" s="11"/>
      <c r="P863" s="19"/>
      <c r="Q863" s="11"/>
      <c r="R863" s="11"/>
      <c r="T863" s="10"/>
      <c r="U863" s="10"/>
    </row>
    <row r="864" spans="5:21" s="8" customFormat="1" ht="30" customHeight="1">
      <c r="E864" s="10"/>
      <c r="K864" s="10"/>
      <c r="M864" s="10"/>
      <c r="N864" s="11"/>
      <c r="O864" s="11"/>
      <c r="P864" s="19"/>
      <c r="Q864" s="11"/>
      <c r="R864" s="11"/>
      <c r="T864" s="10"/>
      <c r="U864" s="10"/>
    </row>
    <row r="865" spans="5:21" s="8" customFormat="1" ht="30" customHeight="1">
      <c r="E865" s="10"/>
      <c r="K865" s="10"/>
      <c r="M865" s="10"/>
      <c r="N865" s="11"/>
      <c r="O865" s="11"/>
      <c r="P865" s="19"/>
      <c r="Q865" s="11"/>
      <c r="R865" s="11"/>
      <c r="T865" s="10"/>
      <c r="U865" s="10"/>
    </row>
    <row r="866" spans="5:21" s="8" customFormat="1" ht="30" customHeight="1">
      <c r="E866" s="10"/>
      <c r="K866" s="10"/>
      <c r="M866" s="10"/>
      <c r="N866" s="11"/>
      <c r="O866" s="11"/>
      <c r="P866" s="19"/>
      <c r="Q866" s="11"/>
      <c r="R866" s="11"/>
      <c r="T866" s="10"/>
      <c r="U866" s="10"/>
    </row>
    <row r="867" spans="5:21" s="8" customFormat="1" ht="30" customHeight="1">
      <c r="E867" s="10"/>
      <c r="K867" s="10"/>
      <c r="M867" s="10"/>
      <c r="N867" s="11"/>
      <c r="O867" s="11"/>
      <c r="P867" s="19"/>
      <c r="Q867" s="11"/>
      <c r="R867" s="11"/>
      <c r="T867" s="10"/>
      <c r="U867" s="10"/>
    </row>
    <row r="868" spans="5:21" s="8" customFormat="1" ht="30" customHeight="1">
      <c r="E868" s="10"/>
      <c r="K868" s="10"/>
      <c r="M868" s="10"/>
      <c r="N868" s="11"/>
      <c r="O868" s="11"/>
      <c r="P868" s="19"/>
      <c r="Q868" s="11"/>
      <c r="R868" s="11"/>
      <c r="T868" s="10"/>
      <c r="U868" s="10"/>
    </row>
    <row r="869" spans="5:21" s="8" customFormat="1" ht="30" customHeight="1">
      <c r="E869" s="10"/>
      <c r="K869" s="10"/>
      <c r="M869" s="10"/>
      <c r="N869" s="11"/>
      <c r="O869" s="11"/>
      <c r="P869" s="19"/>
      <c r="Q869" s="11"/>
      <c r="R869" s="11"/>
      <c r="T869" s="10"/>
      <c r="U869" s="10"/>
    </row>
    <row r="870" spans="5:21" s="8" customFormat="1" ht="30" customHeight="1">
      <c r="E870" s="10"/>
      <c r="K870" s="10"/>
      <c r="M870" s="10"/>
      <c r="N870" s="11"/>
      <c r="O870" s="11"/>
      <c r="P870" s="19"/>
      <c r="Q870" s="11"/>
      <c r="R870" s="11"/>
      <c r="T870" s="10"/>
      <c r="U870" s="10"/>
    </row>
    <row r="871" spans="5:21" s="8" customFormat="1" ht="30" customHeight="1">
      <c r="E871" s="10"/>
      <c r="K871" s="10"/>
      <c r="M871" s="10"/>
      <c r="N871" s="11"/>
      <c r="O871" s="11"/>
      <c r="P871" s="19"/>
      <c r="Q871" s="11"/>
      <c r="R871" s="11"/>
      <c r="T871" s="10"/>
      <c r="U871" s="10"/>
    </row>
    <row r="872" spans="5:21" s="8" customFormat="1" ht="30" customHeight="1">
      <c r="E872" s="10"/>
      <c r="K872" s="10"/>
      <c r="M872" s="10"/>
      <c r="N872" s="11"/>
      <c r="O872" s="11"/>
      <c r="P872" s="19"/>
      <c r="Q872" s="11"/>
      <c r="R872" s="11"/>
      <c r="T872" s="10"/>
      <c r="U872" s="10"/>
    </row>
    <row r="873" spans="5:21" s="8" customFormat="1" ht="30" customHeight="1">
      <c r="E873" s="10"/>
      <c r="K873" s="10"/>
      <c r="M873" s="10"/>
      <c r="N873" s="11"/>
      <c r="O873" s="11"/>
      <c r="P873" s="19"/>
      <c r="Q873" s="11"/>
      <c r="R873" s="11"/>
      <c r="T873" s="10"/>
      <c r="U873" s="10"/>
    </row>
    <row r="874" spans="5:21" s="8" customFormat="1" ht="30" customHeight="1">
      <c r="E874" s="10"/>
      <c r="K874" s="10"/>
      <c r="M874" s="10"/>
      <c r="N874" s="11"/>
      <c r="O874" s="11"/>
      <c r="P874" s="19"/>
      <c r="Q874" s="11"/>
      <c r="R874" s="11"/>
      <c r="T874" s="10"/>
      <c r="U874" s="10"/>
    </row>
    <row r="875" spans="5:21" s="8" customFormat="1" ht="30" customHeight="1">
      <c r="E875" s="10"/>
      <c r="K875" s="10"/>
      <c r="M875" s="10"/>
      <c r="N875" s="11"/>
      <c r="O875" s="11"/>
      <c r="P875" s="19"/>
      <c r="Q875" s="11"/>
      <c r="R875" s="11"/>
      <c r="T875" s="10"/>
      <c r="U875" s="10"/>
    </row>
    <row r="876" spans="5:21" s="8" customFormat="1" ht="30" customHeight="1">
      <c r="E876" s="10"/>
      <c r="K876" s="10"/>
      <c r="M876" s="10"/>
      <c r="N876" s="11"/>
      <c r="O876" s="11"/>
      <c r="P876" s="19"/>
      <c r="Q876" s="11"/>
      <c r="R876" s="11"/>
      <c r="T876" s="10"/>
      <c r="U876" s="10"/>
    </row>
    <row r="877" spans="5:21" s="8" customFormat="1" ht="30" customHeight="1">
      <c r="E877" s="10"/>
      <c r="K877" s="10"/>
      <c r="M877" s="10"/>
      <c r="N877" s="11"/>
      <c r="O877" s="11"/>
      <c r="P877" s="19"/>
      <c r="Q877" s="11"/>
      <c r="R877" s="11"/>
      <c r="T877" s="10"/>
      <c r="U877" s="10"/>
    </row>
    <row r="878" spans="5:21" s="8" customFormat="1" ht="30" customHeight="1">
      <c r="E878" s="10"/>
      <c r="K878" s="10"/>
      <c r="M878" s="10"/>
      <c r="N878" s="11"/>
      <c r="O878" s="11"/>
      <c r="P878" s="19"/>
      <c r="Q878" s="11"/>
      <c r="R878" s="11"/>
      <c r="T878" s="10"/>
      <c r="U878" s="10"/>
    </row>
    <row r="879" spans="5:21" s="8" customFormat="1" ht="30" customHeight="1">
      <c r="E879" s="10"/>
      <c r="K879" s="10"/>
      <c r="M879" s="10"/>
      <c r="N879" s="11"/>
      <c r="O879" s="11"/>
      <c r="P879" s="19"/>
      <c r="Q879" s="11"/>
      <c r="R879" s="11"/>
      <c r="T879" s="10"/>
      <c r="U879" s="10"/>
    </row>
    <row r="880" spans="5:21" s="8" customFormat="1" ht="30" customHeight="1">
      <c r="E880" s="10"/>
      <c r="K880" s="10"/>
      <c r="M880" s="10"/>
      <c r="N880" s="11"/>
      <c r="O880" s="11"/>
      <c r="P880" s="19"/>
      <c r="Q880" s="11"/>
      <c r="R880" s="11"/>
      <c r="T880" s="10"/>
      <c r="U880" s="10"/>
    </row>
    <row r="881" spans="5:21" s="8" customFormat="1" ht="30" customHeight="1">
      <c r="E881" s="10"/>
      <c r="K881" s="10"/>
      <c r="M881" s="10"/>
      <c r="N881" s="11"/>
      <c r="O881" s="11"/>
      <c r="P881" s="19"/>
      <c r="Q881" s="11"/>
      <c r="R881" s="11"/>
      <c r="T881" s="10"/>
      <c r="U881" s="10"/>
    </row>
    <row r="882" spans="5:21" s="8" customFormat="1" ht="30" customHeight="1">
      <c r="E882" s="10"/>
      <c r="K882" s="10"/>
      <c r="M882" s="10"/>
      <c r="N882" s="11"/>
      <c r="O882" s="11"/>
      <c r="P882" s="19"/>
      <c r="Q882" s="11"/>
      <c r="R882" s="11"/>
      <c r="T882" s="10"/>
      <c r="U882" s="10"/>
    </row>
    <row r="883" spans="5:21" s="8" customFormat="1" ht="30" customHeight="1">
      <c r="E883" s="10"/>
      <c r="K883" s="10"/>
      <c r="M883" s="10"/>
      <c r="N883" s="11"/>
      <c r="O883" s="11"/>
      <c r="P883" s="19"/>
      <c r="Q883" s="11"/>
      <c r="R883" s="11"/>
      <c r="T883" s="10"/>
      <c r="U883" s="10"/>
    </row>
    <row r="884" spans="5:21" s="8" customFormat="1" ht="30" customHeight="1">
      <c r="E884" s="10"/>
      <c r="K884" s="10"/>
      <c r="M884" s="10"/>
      <c r="N884" s="11"/>
      <c r="O884" s="11"/>
      <c r="P884" s="19"/>
      <c r="Q884" s="11"/>
      <c r="R884" s="11"/>
      <c r="T884" s="10"/>
      <c r="U884" s="10"/>
    </row>
    <row r="885" spans="5:21" s="8" customFormat="1" ht="30" customHeight="1">
      <c r="E885" s="10"/>
      <c r="K885" s="10"/>
      <c r="M885" s="10"/>
      <c r="N885" s="11"/>
      <c r="O885" s="11"/>
      <c r="P885" s="19"/>
      <c r="Q885" s="11"/>
      <c r="R885" s="11"/>
      <c r="T885" s="10"/>
      <c r="U885" s="10"/>
    </row>
    <row r="886" spans="5:21" s="8" customFormat="1" ht="30" customHeight="1">
      <c r="E886" s="10"/>
      <c r="K886" s="10"/>
      <c r="M886" s="10"/>
      <c r="N886" s="11"/>
      <c r="O886" s="11"/>
      <c r="P886" s="19"/>
      <c r="Q886" s="11"/>
      <c r="R886" s="11"/>
      <c r="T886" s="10"/>
      <c r="U886" s="10"/>
    </row>
    <row r="887" spans="5:21" s="8" customFormat="1" ht="30" customHeight="1">
      <c r="E887" s="10"/>
      <c r="K887" s="10"/>
      <c r="M887" s="10"/>
      <c r="N887" s="11"/>
      <c r="O887" s="11"/>
      <c r="P887" s="19"/>
      <c r="Q887" s="11"/>
      <c r="R887" s="11"/>
      <c r="T887" s="10"/>
      <c r="U887" s="10"/>
    </row>
    <row r="888" spans="5:21" s="8" customFormat="1" ht="30" customHeight="1">
      <c r="E888" s="10"/>
      <c r="K888" s="10"/>
      <c r="M888" s="10"/>
      <c r="N888" s="11"/>
      <c r="O888" s="11"/>
      <c r="P888" s="19"/>
      <c r="Q888" s="11"/>
      <c r="R888" s="11"/>
      <c r="T888" s="10"/>
      <c r="U888" s="10"/>
    </row>
    <row r="889" spans="5:21" s="8" customFormat="1" ht="30" customHeight="1">
      <c r="E889" s="10"/>
      <c r="K889" s="10"/>
      <c r="M889" s="10"/>
      <c r="N889" s="11"/>
      <c r="O889" s="11"/>
      <c r="P889" s="19"/>
      <c r="Q889" s="11"/>
      <c r="R889" s="11"/>
      <c r="T889" s="10"/>
      <c r="U889" s="10"/>
    </row>
    <row r="890" spans="5:21" s="8" customFormat="1" ht="30" customHeight="1">
      <c r="E890" s="10"/>
      <c r="K890" s="10"/>
      <c r="M890" s="10"/>
      <c r="N890" s="11"/>
      <c r="O890" s="11"/>
      <c r="P890" s="19"/>
      <c r="Q890" s="11"/>
      <c r="R890" s="11"/>
      <c r="T890" s="10"/>
      <c r="U890" s="10"/>
    </row>
    <row r="891" spans="5:21" s="8" customFormat="1" ht="30" customHeight="1">
      <c r="E891" s="10"/>
      <c r="K891" s="10"/>
      <c r="M891" s="10"/>
      <c r="N891" s="11"/>
      <c r="O891" s="11"/>
      <c r="P891" s="19"/>
      <c r="Q891" s="11"/>
      <c r="R891" s="11"/>
      <c r="T891" s="10"/>
      <c r="U891" s="10"/>
    </row>
    <row r="892" spans="5:21" s="8" customFormat="1" ht="30" customHeight="1">
      <c r="E892" s="10"/>
      <c r="K892" s="10"/>
      <c r="M892" s="10"/>
      <c r="N892" s="11"/>
      <c r="O892" s="11"/>
      <c r="P892" s="19"/>
      <c r="Q892" s="11"/>
      <c r="R892" s="11"/>
      <c r="T892" s="10"/>
      <c r="U892" s="10"/>
    </row>
    <row r="893" spans="5:21" s="8" customFormat="1" ht="30" customHeight="1">
      <c r="E893" s="10"/>
      <c r="K893" s="10"/>
      <c r="M893" s="10"/>
      <c r="N893" s="11"/>
      <c r="O893" s="11"/>
      <c r="P893" s="19"/>
      <c r="Q893" s="11"/>
      <c r="R893" s="11"/>
      <c r="T893" s="10"/>
      <c r="U893" s="10"/>
    </row>
    <row r="894" spans="5:21" s="8" customFormat="1" ht="30" customHeight="1">
      <c r="E894" s="10"/>
      <c r="K894" s="10"/>
      <c r="M894" s="10"/>
      <c r="N894" s="11"/>
      <c r="O894" s="11"/>
      <c r="P894" s="19"/>
      <c r="Q894" s="11"/>
      <c r="R894" s="11"/>
      <c r="T894" s="10"/>
      <c r="U894" s="10"/>
    </row>
    <row r="895" spans="5:21" s="8" customFormat="1" ht="30" customHeight="1">
      <c r="E895" s="10"/>
      <c r="K895" s="10"/>
      <c r="M895" s="10"/>
      <c r="N895" s="11"/>
      <c r="O895" s="11"/>
      <c r="P895" s="19"/>
      <c r="Q895" s="11"/>
      <c r="R895" s="11"/>
      <c r="T895" s="10"/>
      <c r="U895" s="10"/>
    </row>
    <row r="896" spans="5:21" s="8" customFormat="1" ht="30" customHeight="1">
      <c r="E896" s="10"/>
      <c r="K896" s="10"/>
      <c r="M896" s="10"/>
      <c r="N896" s="11"/>
      <c r="O896" s="11"/>
      <c r="P896" s="19"/>
      <c r="Q896" s="11"/>
      <c r="R896" s="11"/>
      <c r="T896" s="10"/>
      <c r="U896" s="10"/>
    </row>
    <row r="897" spans="5:21" s="8" customFormat="1" ht="30" customHeight="1">
      <c r="E897" s="10"/>
      <c r="K897" s="10"/>
      <c r="M897" s="10"/>
      <c r="N897" s="11"/>
      <c r="O897" s="11"/>
      <c r="P897" s="19"/>
      <c r="Q897" s="11"/>
      <c r="R897" s="11"/>
      <c r="T897" s="10"/>
      <c r="U897" s="10"/>
    </row>
    <row r="898" spans="5:21" s="8" customFormat="1" ht="30" customHeight="1">
      <c r="E898" s="10"/>
      <c r="K898" s="10"/>
      <c r="M898" s="10"/>
      <c r="N898" s="11"/>
      <c r="O898" s="11"/>
      <c r="P898" s="19"/>
      <c r="Q898" s="11"/>
      <c r="R898" s="11"/>
      <c r="T898" s="10"/>
      <c r="U898" s="10"/>
    </row>
    <row r="899" spans="5:21" s="8" customFormat="1" ht="30" customHeight="1">
      <c r="E899" s="10"/>
      <c r="K899" s="10"/>
      <c r="M899" s="10"/>
      <c r="N899" s="11"/>
      <c r="O899" s="11"/>
      <c r="P899" s="19"/>
      <c r="Q899" s="11"/>
      <c r="R899" s="11"/>
      <c r="T899" s="10"/>
      <c r="U899" s="10"/>
    </row>
    <row r="900" spans="5:21" s="8" customFormat="1" ht="30" customHeight="1">
      <c r="E900" s="10"/>
      <c r="K900" s="10"/>
      <c r="M900" s="10"/>
      <c r="N900" s="11"/>
      <c r="O900" s="11"/>
      <c r="P900" s="19"/>
      <c r="Q900" s="11"/>
      <c r="R900" s="11"/>
      <c r="T900" s="10"/>
      <c r="U900" s="10"/>
    </row>
    <row r="901" spans="5:21" s="8" customFormat="1" ht="30" customHeight="1">
      <c r="E901" s="10"/>
      <c r="K901" s="10"/>
      <c r="M901" s="10"/>
      <c r="N901" s="11"/>
      <c r="O901" s="11"/>
      <c r="P901" s="19"/>
      <c r="Q901" s="11"/>
      <c r="R901" s="11"/>
      <c r="T901" s="10"/>
      <c r="U901" s="10"/>
    </row>
    <row r="902" spans="5:21" s="8" customFormat="1" ht="30" customHeight="1">
      <c r="E902" s="10"/>
      <c r="K902" s="10"/>
      <c r="M902" s="10"/>
      <c r="N902" s="11"/>
      <c r="O902" s="11"/>
      <c r="P902" s="19"/>
      <c r="Q902" s="11"/>
      <c r="R902" s="11"/>
      <c r="T902" s="10"/>
      <c r="U902" s="10"/>
    </row>
    <row r="903" spans="5:21" s="8" customFormat="1" ht="30" customHeight="1">
      <c r="E903" s="10"/>
      <c r="K903" s="10"/>
      <c r="M903" s="10"/>
      <c r="N903" s="11"/>
      <c r="O903" s="11"/>
      <c r="P903" s="19"/>
      <c r="Q903" s="11"/>
      <c r="R903" s="11"/>
      <c r="T903" s="10"/>
      <c r="U903" s="10"/>
    </row>
    <row r="904" spans="5:21" s="8" customFormat="1" ht="30" customHeight="1">
      <c r="E904" s="10"/>
      <c r="K904" s="10"/>
      <c r="M904" s="10"/>
      <c r="N904" s="11"/>
      <c r="O904" s="11"/>
      <c r="P904" s="19"/>
      <c r="Q904" s="11"/>
      <c r="R904" s="11"/>
      <c r="T904" s="10"/>
      <c r="U904" s="10"/>
    </row>
    <row r="905" spans="5:21" s="8" customFormat="1" ht="30" customHeight="1">
      <c r="E905" s="10"/>
      <c r="K905" s="10"/>
      <c r="M905" s="10"/>
      <c r="N905" s="11"/>
      <c r="O905" s="11"/>
      <c r="P905" s="19"/>
      <c r="Q905" s="11"/>
      <c r="R905" s="11"/>
      <c r="T905" s="10"/>
      <c r="U905" s="10"/>
    </row>
    <row r="906" spans="5:21" s="8" customFormat="1" ht="30" customHeight="1">
      <c r="E906" s="10"/>
      <c r="K906" s="10"/>
      <c r="M906" s="10"/>
      <c r="N906" s="11"/>
      <c r="O906" s="11"/>
      <c r="P906" s="19"/>
      <c r="Q906" s="11"/>
      <c r="R906" s="11"/>
      <c r="T906" s="10"/>
      <c r="U906" s="10"/>
    </row>
    <row r="907" spans="5:21" s="8" customFormat="1" ht="30" customHeight="1">
      <c r="E907" s="10"/>
      <c r="K907" s="10"/>
      <c r="M907" s="10"/>
      <c r="N907" s="11"/>
      <c r="O907" s="11"/>
      <c r="P907" s="19"/>
      <c r="Q907" s="11"/>
      <c r="R907" s="11"/>
      <c r="T907" s="10"/>
      <c r="U907" s="10"/>
    </row>
    <row r="908" spans="5:21" s="8" customFormat="1" ht="30" customHeight="1">
      <c r="E908" s="10"/>
      <c r="K908" s="10"/>
      <c r="M908" s="10"/>
      <c r="N908" s="11"/>
      <c r="O908" s="11"/>
      <c r="P908" s="19"/>
      <c r="Q908" s="11"/>
      <c r="R908" s="11"/>
      <c r="T908" s="10"/>
      <c r="U908" s="10"/>
    </row>
    <row r="909" spans="5:21" s="8" customFormat="1" ht="30" customHeight="1">
      <c r="E909" s="10"/>
      <c r="K909" s="10"/>
      <c r="M909" s="10"/>
      <c r="N909" s="11"/>
      <c r="O909" s="11"/>
      <c r="P909" s="19"/>
      <c r="Q909" s="11"/>
      <c r="R909" s="11"/>
      <c r="T909" s="10"/>
      <c r="U909" s="10"/>
    </row>
    <row r="910" spans="5:21" s="8" customFormat="1" ht="30" customHeight="1">
      <c r="E910" s="10"/>
      <c r="K910" s="10"/>
      <c r="M910" s="10"/>
      <c r="N910" s="11"/>
      <c r="O910" s="11"/>
      <c r="P910" s="19"/>
      <c r="Q910" s="11"/>
      <c r="R910" s="11"/>
      <c r="T910" s="10"/>
      <c r="U910" s="10"/>
    </row>
    <row r="911" spans="5:21" s="8" customFormat="1" ht="30" customHeight="1">
      <c r="E911" s="10"/>
      <c r="K911" s="10"/>
      <c r="M911" s="10"/>
      <c r="N911" s="11"/>
      <c r="O911" s="11"/>
      <c r="P911" s="19"/>
      <c r="Q911" s="11"/>
      <c r="R911" s="11"/>
      <c r="T911" s="10"/>
      <c r="U911" s="10"/>
    </row>
    <row r="912" spans="5:21" s="8" customFormat="1" ht="30" customHeight="1">
      <c r="E912" s="10"/>
      <c r="K912" s="10"/>
      <c r="M912" s="10"/>
      <c r="N912" s="11"/>
      <c r="O912" s="11"/>
      <c r="P912" s="19"/>
      <c r="Q912" s="11"/>
      <c r="R912" s="11"/>
      <c r="T912" s="10"/>
      <c r="U912" s="10"/>
    </row>
    <row r="913" spans="5:21" s="8" customFormat="1" ht="30" customHeight="1">
      <c r="E913" s="10"/>
      <c r="K913" s="10"/>
      <c r="M913" s="10"/>
      <c r="N913" s="11"/>
      <c r="O913" s="11"/>
      <c r="P913" s="19"/>
      <c r="Q913" s="11"/>
      <c r="R913" s="11"/>
      <c r="T913" s="10"/>
      <c r="U913" s="10"/>
    </row>
    <row r="914" spans="5:21" s="8" customFormat="1" ht="30" customHeight="1">
      <c r="E914" s="10"/>
      <c r="K914" s="10"/>
      <c r="M914" s="10"/>
      <c r="N914" s="11"/>
      <c r="O914" s="11"/>
      <c r="P914" s="19"/>
      <c r="Q914" s="11"/>
      <c r="R914" s="11"/>
      <c r="T914" s="10"/>
      <c r="U914" s="10"/>
    </row>
    <row r="915" spans="5:21" s="8" customFormat="1" ht="30" customHeight="1">
      <c r="E915" s="10"/>
      <c r="K915" s="10"/>
      <c r="M915" s="10"/>
      <c r="N915" s="11"/>
      <c r="O915" s="11"/>
      <c r="P915" s="19"/>
      <c r="Q915" s="11"/>
      <c r="R915" s="11"/>
      <c r="T915" s="10"/>
      <c r="U915" s="10"/>
    </row>
    <row r="916" spans="5:21" s="8" customFormat="1" ht="30" customHeight="1">
      <c r="E916" s="10"/>
      <c r="K916" s="10"/>
      <c r="M916" s="10"/>
      <c r="N916" s="11"/>
      <c r="O916" s="11"/>
      <c r="P916" s="19"/>
      <c r="Q916" s="11"/>
      <c r="R916" s="11"/>
      <c r="T916" s="10"/>
      <c r="U916" s="10"/>
    </row>
    <row r="917" spans="5:21" s="8" customFormat="1" ht="30" customHeight="1">
      <c r="E917" s="10"/>
      <c r="K917" s="10"/>
      <c r="M917" s="10"/>
      <c r="N917" s="11"/>
      <c r="O917" s="11"/>
      <c r="P917" s="19"/>
      <c r="Q917" s="11"/>
      <c r="R917" s="11"/>
      <c r="T917" s="10"/>
      <c r="U917" s="10"/>
    </row>
    <row r="918" spans="5:21" s="8" customFormat="1" ht="30" customHeight="1">
      <c r="E918" s="10"/>
      <c r="K918" s="10"/>
      <c r="M918" s="10"/>
      <c r="N918" s="11"/>
      <c r="O918" s="11"/>
      <c r="P918" s="19"/>
      <c r="Q918" s="11"/>
      <c r="R918" s="11"/>
      <c r="T918" s="10"/>
      <c r="U918" s="10"/>
    </row>
    <row r="919" spans="5:21" s="8" customFormat="1" ht="30" customHeight="1">
      <c r="E919" s="10"/>
      <c r="K919" s="10"/>
      <c r="M919" s="10"/>
      <c r="N919" s="11"/>
      <c r="O919" s="11"/>
      <c r="P919" s="19"/>
      <c r="Q919" s="11"/>
      <c r="R919" s="11"/>
      <c r="T919" s="10"/>
      <c r="U919" s="10"/>
    </row>
    <row r="920" spans="5:21" s="8" customFormat="1" ht="30" customHeight="1">
      <c r="E920" s="10"/>
      <c r="K920" s="10"/>
      <c r="M920" s="10"/>
      <c r="N920" s="11"/>
      <c r="O920" s="11"/>
      <c r="P920" s="19"/>
      <c r="Q920" s="11"/>
      <c r="R920" s="11"/>
      <c r="T920" s="10"/>
      <c r="U920" s="10"/>
    </row>
    <row r="921" spans="5:21" s="8" customFormat="1" ht="30" customHeight="1">
      <c r="E921" s="10"/>
      <c r="K921" s="10"/>
      <c r="M921" s="10"/>
      <c r="N921" s="11"/>
      <c r="O921" s="11"/>
      <c r="P921" s="19"/>
      <c r="Q921" s="11"/>
      <c r="R921" s="11"/>
      <c r="T921" s="10"/>
      <c r="U921" s="10"/>
    </row>
    <row r="922" spans="5:21" s="8" customFormat="1" ht="30" customHeight="1">
      <c r="E922" s="10"/>
      <c r="K922" s="10"/>
      <c r="M922" s="10"/>
      <c r="N922" s="11"/>
      <c r="O922" s="11"/>
      <c r="P922" s="19"/>
      <c r="Q922" s="11"/>
      <c r="R922" s="11"/>
      <c r="T922" s="10"/>
      <c r="U922" s="10"/>
    </row>
    <row r="923" spans="5:21" s="8" customFormat="1" ht="30" customHeight="1">
      <c r="E923" s="10"/>
      <c r="K923" s="10"/>
      <c r="M923" s="10"/>
      <c r="N923" s="11"/>
      <c r="O923" s="11"/>
      <c r="P923" s="19"/>
      <c r="Q923" s="11"/>
      <c r="R923" s="11"/>
      <c r="T923" s="10"/>
      <c r="U923" s="10"/>
    </row>
    <row r="924" spans="5:21" s="8" customFormat="1" ht="30" customHeight="1">
      <c r="E924" s="10"/>
      <c r="K924" s="10"/>
      <c r="M924" s="10"/>
      <c r="N924" s="11"/>
      <c r="O924" s="11"/>
      <c r="P924" s="19"/>
      <c r="Q924" s="11"/>
      <c r="R924" s="11"/>
      <c r="T924" s="10"/>
      <c r="U924" s="10"/>
    </row>
    <row r="925" spans="5:21" s="8" customFormat="1" ht="30" customHeight="1">
      <c r="E925" s="10"/>
      <c r="K925" s="10"/>
      <c r="M925" s="10"/>
      <c r="N925" s="11"/>
      <c r="O925" s="11"/>
      <c r="P925" s="19"/>
      <c r="Q925" s="11"/>
      <c r="R925" s="11"/>
      <c r="T925" s="10"/>
      <c r="U925" s="10"/>
    </row>
    <row r="926" spans="5:21" s="8" customFormat="1" ht="30" customHeight="1">
      <c r="E926" s="10"/>
      <c r="K926" s="10"/>
      <c r="M926" s="10"/>
      <c r="N926" s="11"/>
      <c r="O926" s="11"/>
      <c r="P926" s="19"/>
      <c r="Q926" s="11"/>
      <c r="R926" s="11"/>
      <c r="T926" s="10"/>
      <c r="U926" s="10"/>
    </row>
    <row r="927" spans="5:21" s="8" customFormat="1" ht="30" customHeight="1">
      <c r="E927" s="10"/>
      <c r="K927" s="10"/>
      <c r="M927" s="10"/>
      <c r="N927" s="11"/>
      <c r="O927" s="11"/>
      <c r="P927" s="19"/>
      <c r="Q927" s="11"/>
      <c r="R927" s="11"/>
      <c r="T927" s="10"/>
      <c r="U927" s="10"/>
    </row>
    <row r="928" spans="5:21" s="8" customFormat="1" ht="30" customHeight="1">
      <c r="E928" s="10"/>
      <c r="K928" s="10"/>
      <c r="M928" s="10"/>
      <c r="N928" s="11"/>
      <c r="O928" s="11"/>
      <c r="P928" s="19"/>
      <c r="Q928" s="11"/>
      <c r="R928" s="11"/>
      <c r="T928" s="10"/>
      <c r="U928" s="10"/>
    </row>
    <row r="929" spans="5:21" s="8" customFormat="1" ht="30" customHeight="1">
      <c r="E929" s="10"/>
      <c r="K929" s="10"/>
      <c r="M929" s="10"/>
      <c r="N929" s="11"/>
      <c r="O929" s="11"/>
      <c r="P929" s="19"/>
      <c r="Q929" s="11"/>
      <c r="R929" s="11"/>
      <c r="T929" s="10"/>
      <c r="U929" s="10"/>
    </row>
    <row r="930" spans="5:21" s="8" customFormat="1" ht="30" customHeight="1">
      <c r="E930" s="10"/>
      <c r="K930" s="10"/>
      <c r="M930" s="10"/>
      <c r="N930" s="11"/>
      <c r="O930" s="11"/>
      <c r="P930" s="19"/>
      <c r="Q930" s="11"/>
      <c r="R930" s="11"/>
      <c r="T930" s="10"/>
      <c r="U930" s="10"/>
    </row>
    <row r="931" spans="5:21" s="8" customFormat="1" ht="30" customHeight="1">
      <c r="E931" s="10"/>
      <c r="K931" s="10"/>
      <c r="M931" s="10"/>
      <c r="N931" s="11"/>
      <c r="O931" s="11"/>
      <c r="P931" s="19"/>
      <c r="Q931" s="11"/>
      <c r="R931" s="11"/>
      <c r="T931" s="10"/>
      <c r="U931" s="10"/>
    </row>
    <row r="932" spans="5:21" s="8" customFormat="1" ht="30" customHeight="1">
      <c r="E932" s="10"/>
      <c r="K932" s="10"/>
      <c r="M932" s="10"/>
      <c r="N932" s="11"/>
      <c r="O932" s="11"/>
      <c r="P932" s="19"/>
      <c r="Q932" s="11"/>
      <c r="R932" s="11"/>
      <c r="T932" s="10"/>
      <c r="U932" s="10"/>
    </row>
    <row r="933" spans="5:21" s="8" customFormat="1" ht="30" customHeight="1">
      <c r="E933" s="10"/>
      <c r="K933" s="10"/>
      <c r="M933" s="10"/>
      <c r="N933" s="11"/>
      <c r="O933" s="11"/>
      <c r="P933" s="19"/>
      <c r="Q933" s="11"/>
      <c r="R933" s="11"/>
      <c r="T933" s="10"/>
      <c r="U933" s="10"/>
    </row>
    <row r="934" spans="5:21" s="8" customFormat="1" ht="30" customHeight="1">
      <c r="E934" s="10"/>
      <c r="K934" s="10"/>
      <c r="M934" s="10"/>
      <c r="N934" s="11"/>
      <c r="O934" s="11"/>
      <c r="P934" s="19"/>
      <c r="Q934" s="11"/>
      <c r="R934" s="11"/>
      <c r="T934" s="10"/>
      <c r="U934" s="10"/>
    </row>
    <row r="935" spans="5:21" s="8" customFormat="1" ht="30" customHeight="1">
      <c r="E935" s="10"/>
      <c r="K935" s="10"/>
      <c r="M935" s="10"/>
      <c r="N935" s="11"/>
      <c r="O935" s="11"/>
      <c r="P935" s="19"/>
      <c r="Q935" s="11"/>
      <c r="R935" s="11"/>
      <c r="T935" s="10"/>
      <c r="U935" s="10"/>
    </row>
    <row r="936" spans="5:21" s="8" customFormat="1" ht="30" customHeight="1">
      <c r="E936" s="10"/>
      <c r="K936" s="10"/>
      <c r="M936" s="10"/>
      <c r="N936" s="11"/>
      <c r="O936" s="11"/>
      <c r="P936" s="19"/>
      <c r="Q936" s="11"/>
      <c r="R936" s="11"/>
      <c r="T936" s="10"/>
      <c r="U936" s="10"/>
    </row>
    <row r="937" spans="5:21" s="8" customFormat="1" ht="30" customHeight="1">
      <c r="E937" s="10"/>
      <c r="K937" s="10"/>
      <c r="M937" s="10"/>
      <c r="N937" s="11"/>
      <c r="O937" s="11"/>
      <c r="P937" s="19"/>
      <c r="Q937" s="11"/>
      <c r="R937" s="11"/>
      <c r="T937" s="10"/>
      <c r="U937" s="10"/>
    </row>
    <row r="938" spans="5:21" s="8" customFormat="1" ht="30" customHeight="1">
      <c r="E938" s="10"/>
      <c r="K938" s="10"/>
      <c r="M938" s="10"/>
      <c r="N938" s="11"/>
      <c r="O938" s="11"/>
      <c r="P938" s="19"/>
      <c r="Q938" s="11"/>
      <c r="R938" s="11"/>
      <c r="T938" s="10"/>
      <c r="U938" s="10"/>
    </row>
    <row r="939" spans="5:21" s="8" customFormat="1" ht="30" customHeight="1">
      <c r="E939" s="10"/>
      <c r="K939" s="10"/>
      <c r="M939" s="10"/>
      <c r="N939" s="11"/>
      <c r="O939" s="11"/>
      <c r="P939" s="19"/>
      <c r="Q939" s="11"/>
      <c r="R939" s="11"/>
      <c r="T939" s="10"/>
      <c r="U939" s="10"/>
    </row>
    <row r="940" spans="5:21" s="8" customFormat="1" ht="30" customHeight="1">
      <c r="E940" s="10"/>
      <c r="K940" s="10"/>
      <c r="M940" s="10"/>
      <c r="N940" s="11"/>
      <c r="O940" s="11"/>
      <c r="P940" s="19"/>
      <c r="Q940" s="11"/>
      <c r="R940" s="11"/>
      <c r="T940" s="10"/>
      <c r="U940" s="10"/>
    </row>
    <row r="941" spans="5:21" s="8" customFormat="1" ht="30" customHeight="1">
      <c r="E941" s="10"/>
      <c r="K941" s="10"/>
      <c r="M941" s="10"/>
      <c r="N941" s="11"/>
      <c r="O941" s="11"/>
      <c r="P941" s="19"/>
      <c r="Q941" s="11"/>
      <c r="R941" s="11"/>
      <c r="T941" s="10"/>
      <c r="U941" s="10"/>
    </row>
    <row r="942" spans="5:21" s="8" customFormat="1" ht="30" customHeight="1">
      <c r="E942" s="10"/>
      <c r="K942" s="10"/>
      <c r="M942" s="10"/>
      <c r="N942" s="11"/>
      <c r="O942" s="11"/>
      <c r="P942" s="19"/>
      <c r="Q942" s="11"/>
      <c r="R942" s="11"/>
      <c r="T942" s="10"/>
      <c r="U942" s="10"/>
    </row>
    <row r="943" spans="5:21" s="8" customFormat="1" ht="30" customHeight="1">
      <c r="E943" s="10"/>
      <c r="K943" s="10"/>
      <c r="M943" s="10"/>
      <c r="N943" s="11"/>
      <c r="O943" s="11"/>
      <c r="P943" s="19"/>
      <c r="Q943" s="11"/>
      <c r="R943" s="11"/>
      <c r="T943" s="10"/>
      <c r="U943" s="10"/>
    </row>
    <row r="944" spans="5:21" s="8" customFormat="1" ht="30" customHeight="1">
      <c r="E944" s="10"/>
      <c r="K944" s="10"/>
      <c r="M944" s="10"/>
      <c r="N944" s="11"/>
      <c r="O944" s="11"/>
      <c r="P944" s="19"/>
      <c r="Q944" s="11"/>
      <c r="R944" s="11"/>
      <c r="T944" s="10"/>
      <c r="U944" s="10"/>
    </row>
    <row r="945" spans="5:21" s="8" customFormat="1" ht="30" customHeight="1">
      <c r="E945" s="10"/>
      <c r="K945" s="10"/>
      <c r="M945" s="10"/>
      <c r="N945" s="11"/>
      <c r="O945" s="11"/>
      <c r="P945" s="19"/>
      <c r="Q945" s="11"/>
      <c r="R945" s="11"/>
      <c r="T945" s="10"/>
      <c r="U945" s="10"/>
    </row>
    <row r="946" spans="5:21" s="8" customFormat="1" ht="30" customHeight="1">
      <c r="E946" s="10"/>
      <c r="K946" s="10"/>
      <c r="M946" s="10"/>
      <c r="N946" s="11"/>
      <c r="O946" s="11"/>
      <c r="P946" s="19"/>
      <c r="Q946" s="11"/>
      <c r="R946" s="11"/>
      <c r="T946" s="10"/>
      <c r="U946" s="10"/>
    </row>
    <row r="947" spans="5:21" s="8" customFormat="1" ht="30" customHeight="1">
      <c r="E947" s="10"/>
      <c r="K947" s="10"/>
      <c r="M947" s="10"/>
      <c r="N947" s="11"/>
      <c r="O947" s="11"/>
      <c r="P947" s="19"/>
      <c r="Q947" s="11"/>
      <c r="R947" s="11"/>
      <c r="T947" s="10"/>
      <c r="U947" s="10"/>
    </row>
    <row r="948" spans="5:21" s="8" customFormat="1" ht="30" customHeight="1">
      <c r="E948" s="10"/>
      <c r="K948" s="10"/>
      <c r="M948" s="10"/>
      <c r="N948" s="11"/>
      <c r="O948" s="11"/>
      <c r="P948" s="19"/>
      <c r="Q948" s="11"/>
      <c r="R948" s="11"/>
      <c r="T948" s="10"/>
      <c r="U948" s="10"/>
    </row>
    <row r="949" spans="5:21" s="8" customFormat="1" ht="30" customHeight="1">
      <c r="E949" s="10"/>
      <c r="K949" s="10"/>
      <c r="M949" s="10"/>
      <c r="N949" s="11"/>
      <c r="O949" s="11"/>
      <c r="P949" s="19"/>
      <c r="Q949" s="11"/>
      <c r="R949" s="11"/>
      <c r="T949" s="10"/>
      <c r="U949" s="10"/>
    </row>
    <row r="950" spans="5:21" s="8" customFormat="1" ht="30" customHeight="1">
      <c r="E950" s="10"/>
      <c r="K950" s="10"/>
      <c r="M950" s="10"/>
      <c r="N950" s="11"/>
      <c r="O950" s="11"/>
      <c r="P950" s="19"/>
      <c r="Q950" s="11"/>
      <c r="R950" s="11"/>
      <c r="T950" s="10"/>
      <c r="U950" s="10"/>
    </row>
    <row r="951" spans="5:21" s="8" customFormat="1" ht="30" customHeight="1">
      <c r="E951" s="10"/>
      <c r="K951" s="10"/>
      <c r="M951" s="10"/>
      <c r="N951" s="11"/>
      <c r="O951" s="11"/>
      <c r="P951" s="19"/>
      <c r="Q951" s="11"/>
      <c r="R951" s="11"/>
      <c r="T951" s="10"/>
      <c r="U951" s="10"/>
    </row>
    <row r="952" spans="5:21" s="8" customFormat="1" ht="30" customHeight="1">
      <c r="E952" s="10"/>
      <c r="K952" s="10"/>
      <c r="M952" s="10"/>
      <c r="N952" s="11"/>
      <c r="O952" s="11"/>
      <c r="P952" s="19"/>
      <c r="Q952" s="11"/>
      <c r="R952" s="11"/>
      <c r="T952" s="10"/>
      <c r="U952" s="10"/>
    </row>
    <row r="953" spans="5:21" s="8" customFormat="1" ht="30" customHeight="1">
      <c r="E953" s="10"/>
      <c r="K953" s="10"/>
      <c r="M953" s="10"/>
      <c r="N953" s="11"/>
      <c r="O953" s="11"/>
      <c r="P953" s="19"/>
      <c r="Q953" s="11"/>
      <c r="R953" s="11"/>
      <c r="T953" s="10"/>
      <c r="U953" s="10"/>
    </row>
    <row r="954" spans="5:21" s="8" customFormat="1" ht="30" customHeight="1">
      <c r="E954" s="10"/>
      <c r="K954" s="10"/>
      <c r="M954" s="10"/>
      <c r="N954" s="11"/>
      <c r="O954" s="11"/>
      <c r="P954" s="19"/>
      <c r="Q954" s="11"/>
      <c r="R954" s="11"/>
      <c r="T954" s="10"/>
      <c r="U954" s="10"/>
    </row>
    <row r="955" spans="5:21" s="8" customFormat="1" ht="30" customHeight="1">
      <c r="E955" s="10"/>
      <c r="K955" s="10"/>
      <c r="M955" s="10"/>
      <c r="N955" s="11"/>
      <c r="O955" s="11"/>
      <c r="P955" s="19"/>
      <c r="Q955" s="11"/>
      <c r="R955" s="11"/>
      <c r="T955" s="10"/>
      <c r="U955" s="10"/>
    </row>
    <row r="956" spans="5:21" s="8" customFormat="1" ht="30" customHeight="1">
      <c r="E956" s="10"/>
      <c r="K956" s="10"/>
      <c r="M956" s="10"/>
      <c r="N956" s="11"/>
      <c r="O956" s="11"/>
      <c r="P956" s="19"/>
      <c r="Q956" s="11"/>
      <c r="R956" s="11"/>
      <c r="T956" s="10"/>
      <c r="U956" s="10"/>
    </row>
    <row r="957" spans="5:21" s="8" customFormat="1" ht="30" customHeight="1">
      <c r="E957" s="10"/>
      <c r="K957" s="10"/>
      <c r="M957" s="10"/>
      <c r="N957" s="11"/>
      <c r="O957" s="11"/>
      <c r="P957" s="19"/>
      <c r="Q957" s="11"/>
      <c r="R957" s="11"/>
      <c r="T957" s="10"/>
      <c r="U957" s="10"/>
    </row>
    <row r="958" spans="5:21" s="8" customFormat="1" ht="30" customHeight="1">
      <c r="E958" s="10"/>
      <c r="K958" s="10"/>
      <c r="M958" s="10"/>
      <c r="N958" s="11"/>
      <c r="O958" s="11"/>
      <c r="P958" s="19"/>
      <c r="Q958" s="11"/>
      <c r="R958" s="11"/>
      <c r="T958" s="10"/>
      <c r="U958" s="10"/>
    </row>
    <row r="959" spans="5:21" s="8" customFormat="1" ht="30" customHeight="1">
      <c r="E959" s="10"/>
      <c r="K959" s="10"/>
      <c r="M959" s="10"/>
      <c r="N959" s="11"/>
      <c r="O959" s="11"/>
      <c r="P959" s="19"/>
      <c r="Q959" s="11"/>
      <c r="R959" s="11"/>
      <c r="T959" s="10"/>
      <c r="U959" s="10"/>
    </row>
    <row r="960" spans="5:21" s="8" customFormat="1" ht="30" customHeight="1">
      <c r="E960" s="10"/>
      <c r="K960" s="10"/>
      <c r="M960" s="10"/>
      <c r="N960" s="11"/>
      <c r="O960" s="11"/>
      <c r="P960" s="19"/>
      <c r="Q960" s="11"/>
      <c r="R960" s="11"/>
      <c r="T960" s="10"/>
      <c r="U960" s="10"/>
    </row>
    <row r="961" spans="5:21" s="8" customFormat="1" ht="30" customHeight="1">
      <c r="E961" s="10"/>
      <c r="K961" s="10"/>
      <c r="M961" s="10"/>
      <c r="N961" s="11"/>
      <c r="O961" s="11"/>
      <c r="P961" s="19"/>
      <c r="Q961" s="11"/>
      <c r="R961" s="11"/>
      <c r="T961" s="10"/>
      <c r="U961" s="10"/>
    </row>
    <row r="962" spans="5:21" s="8" customFormat="1" ht="30" customHeight="1">
      <c r="E962" s="10"/>
      <c r="K962" s="10"/>
      <c r="M962" s="10"/>
      <c r="N962" s="11"/>
      <c r="O962" s="11"/>
      <c r="P962" s="19"/>
      <c r="Q962" s="11"/>
      <c r="R962" s="11"/>
      <c r="T962" s="10"/>
      <c r="U962" s="10"/>
    </row>
    <row r="963" spans="5:21" s="8" customFormat="1" ht="30" customHeight="1">
      <c r="E963" s="10"/>
      <c r="K963" s="10"/>
      <c r="M963" s="10"/>
      <c r="N963" s="11"/>
      <c r="O963" s="11"/>
      <c r="P963" s="19"/>
      <c r="Q963" s="11"/>
      <c r="R963" s="11"/>
      <c r="T963" s="10"/>
      <c r="U963" s="10"/>
    </row>
    <row r="964" spans="5:21" s="8" customFormat="1" ht="30" customHeight="1">
      <c r="E964" s="10"/>
      <c r="K964" s="10"/>
      <c r="M964" s="10"/>
      <c r="N964" s="11"/>
      <c r="O964" s="11"/>
      <c r="P964" s="19"/>
      <c r="Q964" s="11"/>
      <c r="R964" s="11"/>
      <c r="T964" s="10"/>
      <c r="U964" s="10"/>
    </row>
    <row r="965" spans="5:21" s="8" customFormat="1" ht="30" customHeight="1">
      <c r="E965" s="10"/>
      <c r="K965" s="10"/>
      <c r="M965" s="10"/>
      <c r="N965" s="11"/>
      <c r="O965" s="11"/>
      <c r="P965" s="19"/>
      <c r="Q965" s="11"/>
      <c r="R965" s="11"/>
      <c r="T965" s="10"/>
      <c r="U965" s="10"/>
    </row>
    <row r="966" spans="5:21" s="8" customFormat="1" ht="30" customHeight="1">
      <c r="E966" s="10"/>
      <c r="K966" s="10"/>
      <c r="M966" s="10"/>
      <c r="N966" s="11"/>
      <c r="O966" s="11"/>
      <c r="P966" s="19"/>
      <c r="Q966" s="11"/>
      <c r="R966" s="11"/>
      <c r="T966" s="10"/>
      <c r="U966" s="10"/>
    </row>
    <row r="967" spans="5:21" s="8" customFormat="1" ht="30" customHeight="1">
      <c r="E967" s="10"/>
      <c r="K967" s="10"/>
      <c r="M967" s="10"/>
      <c r="N967" s="11"/>
      <c r="O967" s="11"/>
      <c r="P967" s="19"/>
      <c r="Q967" s="11"/>
      <c r="R967" s="11"/>
      <c r="T967" s="10"/>
      <c r="U967" s="10"/>
    </row>
    <row r="968" spans="5:21" s="8" customFormat="1" ht="30" customHeight="1">
      <c r="E968" s="10"/>
      <c r="K968" s="10"/>
      <c r="M968" s="10"/>
      <c r="N968" s="11"/>
      <c r="O968" s="11"/>
      <c r="P968" s="19"/>
      <c r="Q968" s="11"/>
      <c r="R968" s="11"/>
      <c r="T968" s="10"/>
      <c r="U968" s="10"/>
    </row>
    <row r="969" spans="5:21" s="8" customFormat="1" ht="30" customHeight="1">
      <c r="E969" s="10"/>
      <c r="K969" s="10"/>
      <c r="M969" s="10"/>
      <c r="N969" s="11"/>
      <c r="O969" s="11"/>
      <c r="P969" s="19"/>
      <c r="Q969" s="11"/>
      <c r="R969" s="11"/>
      <c r="T969" s="10"/>
      <c r="U969" s="10"/>
    </row>
    <row r="970" spans="5:21" s="8" customFormat="1" ht="30" customHeight="1">
      <c r="E970" s="10"/>
      <c r="K970" s="10"/>
      <c r="M970" s="10"/>
      <c r="N970" s="11"/>
      <c r="O970" s="11"/>
      <c r="P970" s="19"/>
      <c r="Q970" s="11"/>
      <c r="R970" s="11"/>
      <c r="T970" s="10"/>
      <c r="U970" s="10"/>
    </row>
    <row r="971" spans="5:21" s="8" customFormat="1" ht="30" customHeight="1">
      <c r="E971" s="10"/>
      <c r="K971" s="10"/>
      <c r="M971" s="10"/>
      <c r="N971" s="11"/>
      <c r="O971" s="11"/>
      <c r="P971" s="19"/>
      <c r="Q971" s="11"/>
      <c r="R971" s="11"/>
      <c r="T971" s="10"/>
      <c r="U971" s="10"/>
    </row>
    <row r="972" spans="5:21" s="8" customFormat="1" ht="30" customHeight="1">
      <c r="E972" s="10"/>
      <c r="K972" s="10"/>
      <c r="M972" s="10"/>
      <c r="N972" s="11"/>
      <c r="O972" s="11"/>
      <c r="P972" s="19"/>
      <c r="Q972" s="11"/>
      <c r="R972" s="11"/>
      <c r="T972" s="10"/>
      <c r="U972" s="10"/>
    </row>
    <row r="973" spans="5:21" s="8" customFormat="1" ht="30" customHeight="1">
      <c r="E973" s="10"/>
      <c r="K973" s="10"/>
      <c r="M973" s="10"/>
      <c r="N973" s="11"/>
      <c r="O973" s="11"/>
      <c r="P973" s="19"/>
      <c r="Q973" s="11"/>
      <c r="R973" s="11"/>
      <c r="T973" s="10"/>
      <c r="U973" s="10"/>
    </row>
    <row r="974" spans="5:21" s="8" customFormat="1" ht="30" customHeight="1">
      <c r="E974" s="10"/>
      <c r="K974" s="10"/>
      <c r="M974" s="10"/>
      <c r="N974" s="11"/>
      <c r="O974" s="11"/>
      <c r="P974" s="19"/>
      <c r="Q974" s="11"/>
      <c r="R974" s="11"/>
      <c r="T974" s="10"/>
      <c r="U974" s="10"/>
    </row>
    <row r="975" spans="5:21" s="8" customFormat="1" ht="30" customHeight="1">
      <c r="E975" s="10"/>
      <c r="K975" s="10"/>
      <c r="M975" s="10"/>
      <c r="N975" s="11"/>
      <c r="O975" s="11"/>
      <c r="P975" s="19"/>
      <c r="Q975" s="11"/>
      <c r="R975" s="11"/>
      <c r="T975" s="10"/>
      <c r="U975" s="10"/>
    </row>
    <row r="976" spans="5:21" s="8" customFormat="1" ht="30" customHeight="1">
      <c r="E976" s="10"/>
      <c r="K976" s="10"/>
      <c r="M976" s="10"/>
      <c r="N976" s="11"/>
      <c r="O976" s="11"/>
      <c r="P976" s="19"/>
      <c r="Q976" s="11"/>
      <c r="R976" s="11"/>
      <c r="T976" s="10"/>
      <c r="U976" s="10"/>
    </row>
    <row r="977" spans="5:21" s="8" customFormat="1" ht="30" customHeight="1">
      <c r="E977" s="10"/>
      <c r="K977" s="10"/>
      <c r="M977" s="10"/>
      <c r="N977" s="11"/>
      <c r="O977" s="11"/>
      <c r="P977" s="19"/>
      <c r="Q977" s="11"/>
      <c r="R977" s="11"/>
      <c r="T977" s="10"/>
      <c r="U977" s="10"/>
    </row>
    <row r="978" spans="5:21" s="8" customFormat="1" ht="30" customHeight="1">
      <c r="E978" s="10"/>
      <c r="K978" s="10"/>
      <c r="M978" s="10"/>
      <c r="N978" s="11"/>
      <c r="O978" s="11"/>
      <c r="P978" s="19"/>
      <c r="Q978" s="11"/>
      <c r="R978" s="11"/>
      <c r="T978" s="10"/>
      <c r="U978" s="10"/>
    </row>
    <row r="979" spans="5:21" s="8" customFormat="1" ht="30" customHeight="1">
      <c r="E979" s="10"/>
      <c r="K979" s="10"/>
      <c r="M979" s="10"/>
      <c r="N979" s="11"/>
      <c r="O979" s="11"/>
      <c r="P979" s="19"/>
      <c r="Q979" s="11"/>
      <c r="R979" s="11"/>
      <c r="T979" s="10"/>
      <c r="U979" s="10"/>
    </row>
    <row r="980" spans="5:21" s="8" customFormat="1" ht="30" customHeight="1">
      <c r="E980" s="10"/>
      <c r="K980" s="10"/>
      <c r="M980" s="10"/>
      <c r="N980" s="11"/>
      <c r="O980" s="11"/>
      <c r="P980" s="19"/>
      <c r="Q980" s="11"/>
      <c r="R980" s="11"/>
      <c r="T980" s="10"/>
      <c r="U980" s="10"/>
    </row>
    <row r="981" spans="5:21" s="8" customFormat="1" ht="30" customHeight="1">
      <c r="E981" s="10"/>
      <c r="K981" s="10"/>
      <c r="M981" s="10"/>
      <c r="N981" s="11"/>
      <c r="O981" s="11"/>
      <c r="P981" s="19"/>
      <c r="Q981" s="11"/>
      <c r="R981" s="11"/>
      <c r="T981" s="10"/>
      <c r="U981" s="10"/>
    </row>
    <row r="982" spans="5:21" s="8" customFormat="1" ht="30" customHeight="1">
      <c r="E982" s="10"/>
      <c r="K982" s="10"/>
      <c r="M982" s="10"/>
      <c r="N982" s="11"/>
      <c r="O982" s="11"/>
      <c r="P982" s="19"/>
      <c r="Q982" s="11"/>
      <c r="R982" s="11"/>
      <c r="T982" s="10"/>
      <c r="U982" s="10"/>
    </row>
    <row r="983" spans="5:21" s="8" customFormat="1" ht="30" customHeight="1">
      <c r="E983" s="10"/>
      <c r="K983" s="10"/>
      <c r="M983" s="10"/>
      <c r="N983" s="11"/>
      <c r="O983" s="11"/>
      <c r="P983" s="19"/>
      <c r="Q983" s="11"/>
      <c r="R983" s="11"/>
      <c r="T983" s="10"/>
      <c r="U983" s="10"/>
    </row>
    <row r="984" spans="5:21" s="8" customFormat="1" ht="30" customHeight="1">
      <c r="E984" s="10"/>
      <c r="K984" s="10"/>
      <c r="M984" s="10"/>
      <c r="N984" s="11"/>
      <c r="O984" s="11"/>
      <c r="P984" s="19"/>
      <c r="Q984" s="11"/>
      <c r="R984" s="11"/>
      <c r="T984" s="10"/>
      <c r="U984" s="10"/>
    </row>
    <row r="985" spans="5:21" s="8" customFormat="1" ht="30" customHeight="1">
      <c r="E985" s="10"/>
      <c r="K985" s="10"/>
      <c r="M985" s="10"/>
      <c r="N985" s="11"/>
      <c r="O985" s="11"/>
      <c r="P985" s="19"/>
      <c r="Q985" s="11"/>
      <c r="R985" s="11"/>
      <c r="T985" s="10"/>
      <c r="U985" s="10"/>
    </row>
    <row r="986" spans="5:21" s="8" customFormat="1" ht="30" customHeight="1">
      <c r="E986" s="10"/>
      <c r="K986" s="10"/>
      <c r="M986" s="10"/>
      <c r="N986" s="11"/>
      <c r="O986" s="11"/>
      <c r="P986" s="19"/>
      <c r="Q986" s="11"/>
      <c r="R986" s="11"/>
      <c r="T986" s="10"/>
      <c r="U986" s="10"/>
    </row>
    <row r="987" spans="5:21" s="8" customFormat="1" ht="30" customHeight="1">
      <c r="E987" s="10"/>
      <c r="K987" s="10"/>
      <c r="M987" s="10"/>
      <c r="N987" s="11"/>
      <c r="O987" s="11"/>
      <c r="P987" s="19"/>
      <c r="Q987" s="11"/>
      <c r="R987" s="11"/>
      <c r="T987" s="10"/>
      <c r="U987" s="10"/>
    </row>
    <row r="988" spans="5:21" s="8" customFormat="1" ht="30" customHeight="1">
      <c r="E988" s="10"/>
      <c r="K988" s="10"/>
      <c r="M988" s="10"/>
      <c r="N988" s="11"/>
      <c r="O988" s="11"/>
      <c r="P988" s="19"/>
      <c r="Q988" s="11"/>
      <c r="R988" s="11"/>
      <c r="T988" s="10"/>
      <c r="U988" s="10"/>
    </row>
    <row r="989" spans="5:21" s="8" customFormat="1" ht="30" customHeight="1">
      <c r="E989" s="10"/>
      <c r="K989" s="10"/>
      <c r="M989" s="10"/>
      <c r="N989" s="11"/>
      <c r="O989" s="11"/>
      <c r="P989" s="19"/>
      <c r="Q989" s="11"/>
      <c r="R989" s="11"/>
      <c r="T989" s="10"/>
      <c r="U989" s="10"/>
    </row>
    <row r="990" spans="5:21" s="8" customFormat="1" ht="30" customHeight="1">
      <c r="E990" s="10"/>
      <c r="K990" s="10"/>
      <c r="M990" s="10"/>
      <c r="N990" s="11"/>
      <c r="O990" s="11"/>
      <c r="P990" s="19"/>
      <c r="Q990" s="11"/>
      <c r="R990" s="11"/>
      <c r="T990" s="10"/>
      <c r="U990" s="10"/>
    </row>
    <row r="991" spans="5:21" s="8" customFormat="1" ht="30" customHeight="1">
      <c r="E991" s="10"/>
      <c r="K991" s="10"/>
      <c r="M991" s="10"/>
      <c r="N991" s="11"/>
      <c r="O991" s="11"/>
      <c r="P991" s="19"/>
      <c r="Q991" s="11"/>
      <c r="R991" s="11"/>
      <c r="T991" s="10"/>
      <c r="U991" s="10"/>
    </row>
    <row r="992" spans="5:21" s="8" customFormat="1" ht="30" customHeight="1">
      <c r="E992" s="10"/>
      <c r="K992" s="10"/>
      <c r="M992" s="10"/>
      <c r="N992" s="11"/>
      <c r="O992" s="11"/>
      <c r="P992" s="19"/>
      <c r="Q992" s="11"/>
      <c r="R992" s="11"/>
      <c r="T992" s="10"/>
      <c r="U992" s="10"/>
    </row>
    <row r="993" spans="5:21" s="8" customFormat="1" ht="30" customHeight="1">
      <c r="E993" s="10"/>
      <c r="K993" s="10"/>
      <c r="M993" s="10"/>
      <c r="N993" s="11"/>
      <c r="O993" s="11"/>
      <c r="P993" s="19"/>
      <c r="Q993" s="11"/>
      <c r="R993" s="11"/>
      <c r="T993" s="10"/>
      <c r="U993" s="10"/>
    </row>
    <row r="994" spans="5:21" s="8" customFormat="1" ht="30" customHeight="1">
      <c r="E994" s="10"/>
      <c r="K994" s="10"/>
      <c r="M994" s="10"/>
      <c r="N994" s="11"/>
      <c r="O994" s="11"/>
      <c r="P994" s="19"/>
      <c r="Q994" s="11"/>
      <c r="R994" s="11"/>
      <c r="T994" s="10"/>
      <c r="U994" s="10"/>
    </row>
    <row r="995" spans="5:21" s="8" customFormat="1" ht="30" customHeight="1">
      <c r="E995" s="10"/>
      <c r="K995" s="10"/>
      <c r="M995" s="10"/>
      <c r="N995" s="11"/>
      <c r="O995" s="11"/>
      <c r="P995" s="19"/>
      <c r="Q995" s="11"/>
      <c r="R995" s="11"/>
      <c r="T995" s="10"/>
      <c r="U995" s="10"/>
    </row>
    <row r="996" spans="5:21" s="8" customFormat="1" ht="30" customHeight="1">
      <c r="E996" s="10"/>
      <c r="K996" s="10"/>
      <c r="M996" s="10"/>
      <c r="N996" s="11"/>
      <c r="O996" s="11"/>
      <c r="P996" s="19"/>
      <c r="Q996" s="11"/>
      <c r="R996" s="11"/>
      <c r="T996" s="10"/>
      <c r="U996" s="10"/>
    </row>
    <row r="997" spans="5:21" s="8" customFormat="1" ht="30" customHeight="1">
      <c r="E997" s="10"/>
      <c r="K997" s="10"/>
      <c r="M997" s="10"/>
      <c r="N997" s="11"/>
      <c r="O997" s="11"/>
      <c r="P997" s="19"/>
      <c r="Q997" s="11"/>
      <c r="R997" s="11"/>
      <c r="T997" s="10"/>
      <c r="U997" s="10"/>
    </row>
    <row r="998" spans="5:21" s="8" customFormat="1" ht="30" customHeight="1">
      <c r="E998" s="10"/>
      <c r="K998" s="10"/>
      <c r="M998" s="10"/>
      <c r="N998" s="11"/>
      <c r="O998" s="11"/>
      <c r="P998" s="19"/>
      <c r="Q998" s="11"/>
      <c r="R998" s="11"/>
      <c r="T998" s="10"/>
      <c r="U998" s="10"/>
    </row>
    <row r="999" spans="5:21" s="8" customFormat="1" ht="30" customHeight="1">
      <c r="E999" s="10"/>
      <c r="K999" s="10"/>
      <c r="M999" s="10"/>
      <c r="N999" s="11"/>
      <c r="O999" s="11"/>
      <c r="P999" s="19"/>
      <c r="Q999" s="11"/>
      <c r="R999" s="11"/>
      <c r="T999" s="10"/>
      <c r="U999" s="10"/>
    </row>
    <row r="1000" spans="5:21" s="8" customFormat="1" ht="30" customHeight="1">
      <c r="E1000" s="10"/>
      <c r="K1000" s="10"/>
      <c r="M1000" s="10"/>
      <c r="N1000" s="11"/>
      <c r="O1000" s="11"/>
      <c r="P1000" s="19"/>
      <c r="Q1000" s="11"/>
      <c r="R1000" s="11"/>
      <c r="T1000" s="10"/>
      <c r="U1000" s="10"/>
    </row>
    <row r="1001" spans="5:21" s="8" customFormat="1" ht="30" customHeight="1">
      <c r="E1001" s="10"/>
      <c r="K1001" s="10"/>
      <c r="M1001" s="10"/>
      <c r="N1001" s="11"/>
      <c r="O1001" s="11"/>
      <c r="P1001" s="19"/>
      <c r="Q1001" s="11"/>
      <c r="R1001" s="11"/>
      <c r="T1001" s="10"/>
      <c r="U1001" s="10"/>
    </row>
    <row r="1002" spans="5:21" s="8" customFormat="1" ht="30" customHeight="1">
      <c r="E1002" s="10"/>
      <c r="K1002" s="10"/>
      <c r="M1002" s="10"/>
      <c r="N1002" s="11"/>
      <c r="O1002" s="11"/>
      <c r="P1002" s="19"/>
      <c r="Q1002" s="11"/>
      <c r="R1002" s="11"/>
      <c r="T1002" s="10"/>
      <c r="U1002" s="10"/>
    </row>
    <row r="1003" spans="5:21" s="8" customFormat="1" ht="30" customHeight="1">
      <c r="E1003" s="10"/>
      <c r="K1003" s="10"/>
      <c r="M1003" s="10"/>
      <c r="N1003" s="11"/>
      <c r="O1003" s="11"/>
      <c r="P1003" s="19"/>
      <c r="Q1003" s="11"/>
      <c r="R1003" s="11"/>
      <c r="T1003" s="10"/>
      <c r="U1003" s="10"/>
    </row>
    <row r="1004" spans="5:21" s="8" customFormat="1" ht="30" customHeight="1">
      <c r="E1004" s="10"/>
      <c r="K1004" s="10"/>
      <c r="M1004" s="10"/>
      <c r="N1004" s="11"/>
      <c r="O1004" s="11"/>
      <c r="P1004" s="19"/>
      <c r="Q1004" s="11"/>
      <c r="R1004" s="11"/>
      <c r="T1004" s="10"/>
      <c r="U1004" s="10"/>
    </row>
    <row r="1005" spans="5:21" s="8" customFormat="1" ht="30" customHeight="1">
      <c r="E1005" s="10"/>
      <c r="K1005" s="10"/>
      <c r="M1005" s="10"/>
      <c r="N1005" s="11"/>
      <c r="O1005" s="11"/>
      <c r="P1005" s="19"/>
      <c r="Q1005" s="11"/>
      <c r="R1005" s="11"/>
      <c r="T1005" s="10"/>
      <c r="U1005" s="10"/>
    </row>
    <row r="1006" spans="5:21" s="8" customFormat="1" ht="30" customHeight="1">
      <c r="E1006" s="10"/>
      <c r="K1006" s="10"/>
      <c r="M1006" s="10"/>
      <c r="N1006" s="11"/>
      <c r="O1006" s="11"/>
      <c r="P1006" s="19"/>
      <c r="Q1006" s="11"/>
      <c r="R1006" s="11"/>
      <c r="T1006" s="10"/>
      <c r="U1006" s="10"/>
    </row>
    <row r="1007" spans="5:21" s="8" customFormat="1" ht="30" customHeight="1">
      <c r="E1007" s="10"/>
      <c r="K1007" s="10"/>
      <c r="M1007" s="10"/>
      <c r="N1007" s="11"/>
      <c r="O1007" s="11"/>
      <c r="P1007" s="19"/>
      <c r="Q1007" s="11"/>
      <c r="R1007" s="11"/>
      <c r="T1007" s="10"/>
      <c r="U1007" s="10"/>
    </row>
    <row r="1008" spans="5:21" s="8" customFormat="1" ht="30" customHeight="1">
      <c r="E1008" s="10"/>
      <c r="K1008" s="10"/>
      <c r="M1008" s="10"/>
      <c r="N1008" s="11"/>
      <c r="O1008" s="11"/>
      <c r="P1008" s="19"/>
      <c r="Q1008" s="11"/>
      <c r="R1008" s="11"/>
      <c r="T1008" s="10"/>
      <c r="U1008" s="10"/>
    </row>
    <row r="1009" spans="5:21" s="8" customFormat="1" ht="30" customHeight="1">
      <c r="E1009" s="10"/>
      <c r="K1009" s="10"/>
      <c r="M1009" s="10"/>
      <c r="N1009" s="11"/>
      <c r="O1009" s="11"/>
      <c r="P1009" s="19"/>
      <c r="Q1009" s="11"/>
      <c r="R1009" s="11"/>
      <c r="T1009" s="10"/>
      <c r="U1009" s="10"/>
    </row>
    <row r="1010" spans="5:21" s="8" customFormat="1" ht="30" customHeight="1">
      <c r="E1010" s="10"/>
      <c r="K1010" s="10"/>
      <c r="M1010" s="10"/>
      <c r="N1010" s="11"/>
      <c r="O1010" s="11"/>
      <c r="P1010" s="19"/>
      <c r="Q1010" s="11"/>
      <c r="R1010" s="11"/>
      <c r="T1010" s="10"/>
      <c r="U1010" s="10"/>
    </row>
    <row r="1011" spans="5:21" s="8" customFormat="1" ht="30" customHeight="1">
      <c r="E1011" s="10"/>
      <c r="K1011" s="10"/>
      <c r="M1011" s="10"/>
      <c r="N1011" s="11"/>
      <c r="O1011" s="11"/>
      <c r="P1011" s="19"/>
      <c r="Q1011" s="11"/>
      <c r="R1011" s="11"/>
      <c r="T1011" s="10"/>
      <c r="U1011" s="10"/>
    </row>
    <row r="1012" spans="5:21" s="8" customFormat="1" ht="30" customHeight="1">
      <c r="E1012" s="10"/>
      <c r="K1012" s="10"/>
      <c r="M1012" s="10"/>
      <c r="N1012" s="11"/>
      <c r="O1012" s="11"/>
      <c r="P1012" s="19"/>
      <c r="Q1012" s="11"/>
      <c r="R1012" s="11"/>
      <c r="T1012" s="10"/>
      <c r="U1012" s="10"/>
    </row>
    <row r="1013" spans="5:21" s="8" customFormat="1" ht="30" customHeight="1">
      <c r="E1013" s="10"/>
      <c r="K1013" s="10"/>
      <c r="M1013" s="10"/>
      <c r="N1013" s="11"/>
      <c r="O1013" s="11"/>
      <c r="P1013" s="19"/>
      <c r="Q1013" s="11"/>
      <c r="R1013" s="11"/>
      <c r="T1013" s="10"/>
      <c r="U1013" s="10"/>
    </row>
    <row r="1014" spans="5:21" s="8" customFormat="1" ht="30" customHeight="1">
      <c r="E1014" s="10"/>
      <c r="K1014" s="10"/>
      <c r="M1014" s="10"/>
      <c r="N1014" s="11"/>
      <c r="O1014" s="11"/>
      <c r="P1014" s="19"/>
      <c r="Q1014" s="11"/>
      <c r="R1014" s="11"/>
      <c r="T1014" s="10"/>
      <c r="U1014" s="10"/>
    </row>
    <row r="1015" spans="5:21" s="8" customFormat="1" ht="30" customHeight="1">
      <c r="E1015" s="10"/>
      <c r="K1015" s="10"/>
      <c r="M1015" s="10"/>
      <c r="N1015" s="11"/>
      <c r="O1015" s="11"/>
      <c r="P1015" s="19"/>
      <c r="Q1015" s="11"/>
      <c r="R1015" s="11"/>
      <c r="T1015" s="10"/>
      <c r="U1015" s="10"/>
    </row>
    <row r="1016" spans="5:21" s="8" customFormat="1" ht="30" customHeight="1">
      <c r="E1016" s="10"/>
      <c r="K1016" s="10"/>
      <c r="M1016" s="10"/>
      <c r="N1016" s="11"/>
      <c r="O1016" s="11"/>
      <c r="P1016" s="19"/>
      <c r="Q1016" s="11"/>
      <c r="R1016" s="11"/>
      <c r="T1016" s="10"/>
      <c r="U1016" s="10"/>
    </row>
    <row r="1017" spans="5:21" s="8" customFormat="1" ht="30" customHeight="1">
      <c r="E1017" s="10"/>
      <c r="K1017" s="10"/>
      <c r="M1017" s="10"/>
      <c r="N1017" s="11"/>
      <c r="O1017" s="11"/>
      <c r="P1017" s="19"/>
      <c r="Q1017" s="11"/>
      <c r="R1017" s="11"/>
      <c r="T1017" s="10"/>
      <c r="U1017" s="10"/>
    </row>
    <row r="1018" spans="5:21" s="8" customFormat="1" ht="30" customHeight="1">
      <c r="E1018" s="10"/>
      <c r="K1018" s="10"/>
      <c r="M1018" s="10"/>
      <c r="N1018" s="11"/>
      <c r="O1018" s="11"/>
      <c r="P1018" s="19"/>
      <c r="Q1018" s="11"/>
      <c r="R1018" s="11"/>
      <c r="T1018" s="10"/>
      <c r="U1018" s="10"/>
    </row>
    <row r="1019" spans="5:21" s="8" customFormat="1" ht="30" customHeight="1">
      <c r="E1019" s="10"/>
      <c r="K1019" s="10"/>
      <c r="M1019" s="10"/>
      <c r="N1019" s="11"/>
      <c r="O1019" s="11"/>
      <c r="P1019" s="19"/>
      <c r="Q1019" s="11"/>
      <c r="R1019" s="11"/>
      <c r="T1019" s="10"/>
      <c r="U1019" s="10"/>
    </row>
    <row r="1020" spans="5:21" s="8" customFormat="1" ht="30" customHeight="1">
      <c r="E1020" s="10"/>
      <c r="K1020" s="10"/>
      <c r="M1020" s="10"/>
      <c r="N1020" s="11"/>
      <c r="O1020" s="11"/>
      <c r="P1020" s="19"/>
      <c r="Q1020" s="11"/>
      <c r="R1020" s="11"/>
      <c r="T1020" s="10"/>
      <c r="U1020" s="10"/>
    </row>
    <row r="1021" spans="5:21" s="8" customFormat="1" ht="30" customHeight="1">
      <c r="E1021" s="10"/>
      <c r="K1021" s="10"/>
      <c r="M1021" s="10"/>
      <c r="N1021" s="11"/>
      <c r="O1021" s="11"/>
      <c r="P1021" s="19"/>
      <c r="Q1021" s="11"/>
      <c r="R1021" s="11"/>
      <c r="T1021" s="10"/>
      <c r="U1021" s="10"/>
    </row>
    <row r="1022" spans="5:21" s="8" customFormat="1" ht="30" customHeight="1">
      <c r="E1022" s="10"/>
      <c r="K1022" s="10"/>
      <c r="M1022" s="10"/>
      <c r="N1022" s="11"/>
      <c r="O1022" s="11"/>
      <c r="P1022" s="19"/>
      <c r="Q1022" s="11"/>
      <c r="R1022" s="11"/>
      <c r="T1022" s="10"/>
      <c r="U1022" s="10"/>
    </row>
    <row r="1023" spans="5:21" s="8" customFormat="1" ht="30" customHeight="1">
      <c r="E1023" s="10"/>
      <c r="K1023" s="10"/>
      <c r="M1023" s="10"/>
      <c r="N1023" s="11"/>
      <c r="O1023" s="11"/>
      <c r="P1023" s="19"/>
      <c r="Q1023" s="11"/>
      <c r="R1023" s="11"/>
      <c r="T1023" s="10"/>
      <c r="U1023" s="10"/>
    </row>
    <row r="1024" spans="5:21" s="8" customFormat="1" ht="30" customHeight="1">
      <c r="E1024" s="10"/>
      <c r="K1024" s="10"/>
      <c r="M1024" s="10"/>
      <c r="N1024" s="11"/>
      <c r="O1024" s="11"/>
      <c r="P1024" s="19"/>
      <c r="Q1024" s="11"/>
      <c r="R1024" s="11"/>
      <c r="T1024" s="10"/>
      <c r="U1024" s="10"/>
    </row>
    <row r="1025" spans="5:21" s="8" customFormat="1" ht="30" customHeight="1">
      <c r="E1025" s="10"/>
      <c r="K1025" s="10"/>
      <c r="M1025" s="10"/>
      <c r="N1025" s="11"/>
      <c r="O1025" s="11"/>
      <c r="P1025" s="19"/>
      <c r="Q1025" s="11"/>
      <c r="R1025" s="11"/>
      <c r="T1025" s="10"/>
      <c r="U1025" s="10"/>
    </row>
    <row r="1026" spans="5:21" s="8" customFormat="1" ht="30" customHeight="1">
      <c r="E1026" s="10"/>
      <c r="K1026" s="10"/>
      <c r="M1026" s="10"/>
      <c r="N1026" s="11"/>
      <c r="O1026" s="11"/>
      <c r="P1026" s="19"/>
      <c r="Q1026" s="11"/>
      <c r="R1026" s="11"/>
      <c r="T1026" s="10"/>
      <c r="U1026" s="10"/>
    </row>
    <row r="1027" spans="5:21" s="8" customFormat="1" ht="30" customHeight="1">
      <c r="E1027" s="10"/>
      <c r="K1027" s="10"/>
      <c r="M1027" s="10"/>
      <c r="N1027" s="11"/>
      <c r="O1027" s="11"/>
      <c r="P1027" s="19"/>
      <c r="Q1027" s="11"/>
      <c r="R1027" s="11"/>
      <c r="T1027" s="10"/>
      <c r="U1027" s="10"/>
    </row>
    <row r="1028" spans="5:21" s="8" customFormat="1" ht="30" customHeight="1">
      <c r="E1028" s="10"/>
      <c r="K1028" s="10"/>
      <c r="M1028" s="10"/>
      <c r="N1028" s="11"/>
      <c r="O1028" s="11"/>
      <c r="P1028" s="19"/>
      <c r="Q1028" s="11"/>
      <c r="R1028" s="11"/>
      <c r="T1028" s="10"/>
      <c r="U1028" s="10"/>
    </row>
    <row r="1029" spans="5:21" s="8" customFormat="1" ht="30" customHeight="1">
      <c r="E1029" s="10"/>
      <c r="K1029" s="10"/>
      <c r="M1029" s="10"/>
      <c r="N1029" s="11"/>
      <c r="O1029" s="11"/>
      <c r="P1029" s="19"/>
      <c r="Q1029" s="11"/>
      <c r="R1029" s="11"/>
      <c r="T1029" s="10"/>
      <c r="U1029" s="10"/>
    </row>
    <row r="1030" spans="5:21" s="8" customFormat="1" ht="30" customHeight="1">
      <c r="E1030" s="10"/>
      <c r="K1030" s="10"/>
      <c r="M1030" s="10"/>
      <c r="N1030" s="11"/>
      <c r="O1030" s="11"/>
      <c r="P1030" s="19"/>
      <c r="Q1030" s="11"/>
      <c r="R1030" s="11"/>
      <c r="T1030" s="10"/>
      <c r="U1030" s="10"/>
    </row>
    <row r="1031" spans="5:21" s="8" customFormat="1" ht="30" customHeight="1">
      <c r="E1031" s="10"/>
      <c r="K1031" s="10"/>
      <c r="M1031" s="10"/>
      <c r="N1031" s="11"/>
      <c r="O1031" s="11"/>
      <c r="P1031" s="19"/>
      <c r="Q1031" s="11"/>
      <c r="R1031" s="11"/>
      <c r="T1031" s="10"/>
      <c r="U1031" s="10"/>
    </row>
    <row r="1032" spans="5:21" s="8" customFormat="1" ht="30" customHeight="1">
      <c r="E1032" s="10"/>
      <c r="K1032" s="10"/>
      <c r="M1032" s="10"/>
      <c r="N1032" s="11"/>
      <c r="O1032" s="11"/>
      <c r="P1032" s="19"/>
      <c r="Q1032" s="11"/>
      <c r="R1032" s="11"/>
      <c r="T1032" s="10"/>
      <c r="U1032" s="10"/>
    </row>
    <row r="1033" spans="5:21" s="8" customFormat="1" ht="30" customHeight="1">
      <c r="E1033" s="10"/>
      <c r="K1033" s="10"/>
      <c r="M1033" s="10"/>
      <c r="N1033" s="11"/>
      <c r="O1033" s="11"/>
      <c r="P1033" s="19"/>
      <c r="Q1033" s="11"/>
      <c r="R1033" s="11"/>
      <c r="T1033" s="10"/>
      <c r="U1033" s="10"/>
    </row>
    <row r="1034" spans="5:21" s="8" customFormat="1" ht="30" customHeight="1">
      <c r="E1034" s="10"/>
      <c r="K1034" s="10"/>
      <c r="M1034" s="10"/>
      <c r="N1034" s="11"/>
      <c r="O1034" s="11"/>
      <c r="P1034" s="19"/>
      <c r="Q1034" s="11"/>
      <c r="R1034" s="11"/>
      <c r="T1034" s="10"/>
      <c r="U1034" s="10"/>
    </row>
    <row r="1035" spans="5:21" s="8" customFormat="1" ht="30" customHeight="1">
      <c r="E1035" s="10"/>
      <c r="K1035" s="10"/>
      <c r="M1035" s="10"/>
      <c r="N1035" s="11"/>
      <c r="O1035" s="11"/>
      <c r="P1035" s="19"/>
      <c r="Q1035" s="11"/>
      <c r="R1035" s="11"/>
      <c r="T1035" s="10"/>
      <c r="U1035" s="10"/>
    </row>
    <row r="1036" spans="5:21" s="8" customFormat="1" ht="30" customHeight="1">
      <c r="E1036" s="10"/>
      <c r="K1036" s="10"/>
      <c r="M1036" s="10"/>
      <c r="N1036" s="11"/>
      <c r="O1036" s="11"/>
      <c r="P1036" s="19"/>
      <c r="Q1036" s="11"/>
      <c r="R1036" s="11"/>
      <c r="T1036" s="10"/>
      <c r="U1036" s="10"/>
    </row>
    <row r="1037" spans="5:21" s="8" customFormat="1" ht="30" customHeight="1">
      <c r="E1037" s="10"/>
      <c r="K1037" s="10"/>
      <c r="M1037" s="10"/>
      <c r="N1037" s="11"/>
      <c r="O1037" s="11"/>
      <c r="P1037" s="19"/>
      <c r="Q1037" s="11"/>
      <c r="R1037" s="11"/>
      <c r="T1037" s="10"/>
      <c r="U1037" s="10"/>
    </row>
    <row r="1038" spans="5:21" s="8" customFormat="1" ht="30" customHeight="1">
      <c r="E1038" s="10"/>
      <c r="K1038" s="10"/>
      <c r="M1038" s="10"/>
      <c r="N1038" s="11"/>
      <c r="O1038" s="11"/>
      <c r="P1038" s="19"/>
      <c r="Q1038" s="11"/>
      <c r="R1038" s="11"/>
      <c r="T1038" s="10"/>
      <c r="U1038" s="10"/>
    </row>
    <row r="1039" spans="5:21" s="8" customFormat="1" ht="30" customHeight="1">
      <c r="E1039" s="10"/>
      <c r="K1039" s="10"/>
      <c r="M1039" s="10"/>
      <c r="N1039" s="11"/>
      <c r="O1039" s="11"/>
      <c r="P1039" s="19"/>
      <c r="Q1039" s="11"/>
      <c r="R1039" s="11"/>
      <c r="T1039" s="10"/>
      <c r="U1039" s="10"/>
    </row>
    <row r="1040" spans="5:21" s="8" customFormat="1" ht="30" customHeight="1">
      <c r="E1040" s="10"/>
      <c r="K1040" s="10"/>
      <c r="M1040" s="10"/>
      <c r="N1040" s="11"/>
      <c r="O1040" s="11"/>
      <c r="P1040" s="19"/>
      <c r="Q1040" s="11"/>
      <c r="R1040" s="11"/>
      <c r="T1040" s="10"/>
      <c r="U1040" s="10"/>
    </row>
    <row r="1041" spans="5:21" s="8" customFormat="1" ht="30" customHeight="1">
      <c r="E1041" s="10"/>
      <c r="K1041" s="10"/>
      <c r="M1041" s="10"/>
      <c r="N1041" s="11"/>
      <c r="O1041" s="11"/>
      <c r="P1041" s="19"/>
      <c r="Q1041" s="11"/>
      <c r="R1041" s="11"/>
      <c r="T1041" s="10"/>
      <c r="U1041" s="10"/>
    </row>
    <row r="1042" spans="5:21" s="8" customFormat="1" ht="30" customHeight="1">
      <c r="E1042" s="10"/>
      <c r="K1042" s="10"/>
      <c r="M1042" s="10"/>
      <c r="N1042" s="11"/>
      <c r="O1042" s="11"/>
      <c r="P1042" s="19"/>
      <c r="Q1042" s="11"/>
      <c r="R1042" s="11"/>
      <c r="T1042" s="10"/>
      <c r="U1042" s="10"/>
    </row>
    <row r="1043" spans="5:21" s="8" customFormat="1" ht="30" customHeight="1">
      <c r="E1043" s="10"/>
      <c r="K1043" s="10"/>
      <c r="M1043" s="10"/>
      <c r="N1043" s="11"/>
      <c r="O1043" s="11"/>
      <c r="P1043" s="19"/>
      <c r="Q1043" s="11"/>
      <c r="R1043" s="11"/>
      <c r="T1043" s="10"/>
      <c r="U1043" s="10"/>
    </row>
    <row r="1044" spans="5:21" s="8" customFormat="1" ht="30" customHeight="1">
      <c r="E1044" s="10"/>
      <c r="K1044" s="10"/>
      <c r="M1044" s="10"/>
      <c r="N1044" s="11"/>
      <c r="O1044" s="11"/>
      <c r="P1044" s="19"/>
      <c r="Q1044" s="11"/>
      <c r="R1044" s="11"/>
      <c r="T1044" s="10"/>
      <c r="U1044" s="10"/>
    </row>
    <row r="1045" spans="5:21" s="8" customFormat="1" ht="30" customHeight="1">
      <c r="E1045" s="10"/>
      <c r="K1045" s="10"/>
      <c r="M1045" s="10"/>
      <c r="N1045" s="11"/>
      <c r="O1045" s="11"/>
      <c r="P1045" s="19"/>
      <c r="Q1045" s="11"/>
      <c r="R1045" s="11"/>
      <c r="T1045" s="10"/>
      <c r="U1045" s="10"/>
    </row>
    <row r="1046" spans="5:21" s="8" customFormat="1" ht="30" customHeight="1">
      <c r="E1046" s="10"/>
      <c r="K1046" s="10"/>
      <c r="M1046" s="10"/>
      <c r="N1046" s="11"/>
      <c r="O1046" s="11"/>
      <c r="P1046" s="19"/>
      <c r="Q1046" s="11"/>
      <c r="R1046" s="11"/>
      <c r="T1046" s="10"/>
      <c r="U1046" s="10"/>
    </row>
    <row r="1047" spans="5:21" s="8" customFormat="1" ht="30" customHeight="1">
      <c r="E1047" s="10"/>
      <c r="K1047" s="10"/>
      <c r="M1047" s="10"/>
      <c r="N1047" s="11"/>
      <c r="O1047" s="11"/>
      <c r="P1047" s="19"/>
      <c r="Q1047" s="11"/>
      <c r="R1047" s="11"/>
      <c r="T1047" s="10"/>
      <c r="U1047" s="10"/>
    </row>
    <row r="1048" spans="5:21" s="8" customFormat="1" ht="30" customHeight="1">
      <c r="E1048" s="10"/>
      <c r="K1048" s="10"/>
      <c r="M1048" s="10"/>
      <c r="N1048" s="11"/>
      <c r="O1048" s="11"/>
      <c r="P1048" s="19"/>
      <c r="Q1048" s="11"/>
      <c r="R1048" s="11"/>
      <c r="T1048" s="10"/>
      <c r="U1048" s="10"/>
    </row>
    <row r="1049" spans="5:21" s="8" customFormat="1" ht="30" customHeight="1">
      <c r="E1049" s="10"/>
      <c r="K1049" s="10"/>
      <c r="M1049" s="10"/>
      <c r="N1049" s="11"/>
      <c r="O1049" s="11"/>
      <c r="P1049" s="19"/>
      <c r="Q1049" s="11"/>
      <c r="R1049" s="11"/>
      <c r="T1049" s="10"/>
      <c r="U1049" s="10"/>
    </row>
    <row r="1050" spans="5:21" s="8" customFormat="1" ht="30" customHeight="1">
      <c r="E1050" s="10"/>
      <c r="K1050" s="10"/>
      <c r="M1050" s="10"/>
      <c r="N1050" s="11"/>
      <c r="O1050" s="11"/>
      <c r="P1050" s="19"/>
      <c r="Q1050" s="11"/>
      <c r="R1050" s="11"/>
      <c r="T1050" s="10"/>
      <c r="U1050" s="10"/>
    </row>
    <row r="1051" spans="5:21" s="8" customFormat="1" ht="30" customHeight="1">
      <c r="E1051" s="10"/>
      <c r="K1051" s="10"/>
      <c r="M1051" s="10"/>
      <c r="N1051" s="11"/>
      <c r="O1051" s="11"/>
      <c r="P1051" s="19"/>
      <c r="Q1051" s="11"/>
      <c r="R1051" s="11"/>
      <c r="T1051" s="10"/>
      <c r="U1051" s="10"/>
    </row>
    <row r="1052" spans="5:21" s="8" customFormat="1" ht="30" customHeight="1">
      <c r="E1052" s="10"/>
      <c r="K1052" s="10"/>
      <c r="M1052" s="10"/>
      <c r="N1052" s="11"/>
      <c r="O1052" s="11"/>
      <c r="P1052" s="19"/>
      <c r="Q1052" s="11"/>
      <c r="R1052" s="11"/>
      <c r="T1052" s="10"/>
      <c r="U1052" s="10"/>
    </row>
    <row r="1053" spans="5:21" s="8" customFormat="1" ht="30" customHeight="1">
      <c r="E1053" s="10"/>
      <c r="K1053" s="10"/>
      <c r="M1053" s="10"/>
      <c r="N1053" s="11"/>
      <c r="O1053" s="11"/>
      <c r="P1053" s="19"/>
      <c r="Q1053" s="11"/>
      <c r="R1053" s="11"/>
      <c r="T1053" s="10"/>
      <c r="U1053" s="10"/>
    </row>
    <row r="1054" spans="5:21" s="8" customFormat="1" ht="30" customHeight="1">
      <c r="E1054" s="10"/>
      <c r="K1054" s="10"/>
      <c r="M1054" s="10"/>
      <c r="N1054" s="11"/>
      <c r="O1054" s="11"/>
      <c r="P1054" s="19"/>
      <c r="Q1054" s="11"/>
      <c r="R1054" s="11"/>
      <c r="T1054" s="10"/>
      <c r="U1054" s="10"/>
    </row>
    <row r="1055" spans="5:21" s="8" customFormat="1" ht="30" customHeight="1">
      <c r="E1055" s="10"/>
      <c r="K1055" s="10"/>
      <c r="M1055" s="10"/>
      <c r="N1055" s="11"/>
      <c r="O1055" s="11"/>
      <c r="P1055" s="19"/>
      <c r="Q1055" s="11"/>
      <c r="R1055" s="11"/>
      <c r="T1055" s="10"/>
      <c r="U1055" s="10"/>
    </row>
    <row r="1056" spans="5:21" s="8" customFormat="1" ht="30" customHeight="1">
      <c r="E1056" s="10"/>
      <c r="K1056" s="10"/>
      <c r="M1056" s="10"/>
      <c r="N1056" s="11"/>
      <c r="O1056" s="11"/>
      <c r="P1056" s="19"/>
      <c r="Q1056" s="11"/>
      <c r="R1056" s="11"/>
      <c r="T1056" s="10"/>
      <c r="U1056" s="10"/>
    </row>
    <row r="1057" spans="5:21" s="8" customFormat="1" ht="30" customHeight="1">
      <c r="E1057" s="10"/>
      <c r="K1057" s="10"/>
      <c r="M1057" s="10"/>
      <c r="N1057" s="11"/>
      <c r="O1057" s="11"/>
      <c r="P1057" s="19"/>
      <c r="Q1057" s="11"/>
      <c r="R1057" s="11"/>
      <c r="T1057" s="10"/>
      <c r="U1057" s="10"/>
    </row>
    <row r="1058" spans="5:21" s="8" customFormat="1" ht="30" customHeight="1">
      <c r="E1058" s="10"/>
      <c r="K1058" s="10"/>
      <c r="M1058" s="10"/>
      <c r="N1058" s="11"/>
      <c r="O1058" s="11"/>
      <c r="P1058" s="19"/>
      <c r="Q1058" s="11"/>
      <c r="R1058" s="11"/>
      <c r="T1058" s="10"/>
      <c r="U1058" s="10"/>
    </row>
    <row r="1059" spans="5:21" s="8" customFormat="1" ht="30" customHeight="1">
      <c r="E1059" s="10"/>
      <c r="K1059" s="10"/>
      <c r="M1059" s="10"/>
      <c r="N1059" s="11"/>
      <c r="O1059" s="11"/>
      <c r="P1059" s="19"/>
      <c r="Q1059" s="11"/>
      <c r="R1059" s="11"/>
      <c r="T1059" s="10"/>
      <c r="U1059" s="10"/>
    </row>
    <row r="1060" spans="5:21" s="8" customFormat="1" ht="30" customHeight="1">
      <c r="E1060" s="10"/>
      <c r="K1060" s="10"/>
      <c r="M1060" s="10"/>
      <c r="N1060" s="11"/>
      <c r="O1060" s="11"/>
      <c r="P1060" s="19"/>
      <c r="Q1060" s="11"/>
      <c r="R1060" s="11"/>
      <c r="T1060" s="10"/>
      <c r="U1060" s="10"/>
    </row>
    <row r="1061" spans="5:21" s="8" customFormat="1" ht="30" customHeight="1">
      <c r="E1061" s="10"/>
      <c r="K1061" s="10"/>
      <c r="M1061" s="10"/>
      <c r="N1061" s="11"/>
      <c r="O1061" s="11"/>
      <c r="P1061" s="19"/>
      <c r="Q1061" s="11"/>
      <c r="R1061" s="11"/>
      <c r="T1061" s="10"/>
      <c r="U1061" s="10"/>
    </row>
    <row r="1062" spans="5:21" s="8" customFormat="1" ht="30" customHeight="1">
      <c r="E1062" s="10"/>
      <c r="K1062" s="10"/>
      <c r="M1062" s="10"/>
      <c r="N1062" s="11"/>
      <c r="O1062" s="11"/>
      <c r="P1062" s="19"/>
      <c r="Q1062" s="11"/>
      <c r="R1062" s="11"/>
      <c r="T1062" s="10"/>
      <c r="U1062" s="10"/>
    </row>
    <row r="1063" spans="5:21" s="8" customFormat="1" ht="30" customHeight="1">
      <c r="E1063" s="10"/>
      <c r="K1063" s="10"/>
      <c r="M1063" s="10"/>
      <c r="N1063" s="11"/>
      <c r="O1063" s="11"/>
      <c r="P1063" s="19"/>
      <c r="Q1063" s="11"/>
      <c r="R1063" s="11"/>
      <c r="T1063" s="10"/>
      <c r="U1063" s="10"/>
    </row>
    <row r="1064" spans="5:21" s="8" customFormat="1" ht="30" customHeight="1">
      <c r="E1064" s="10"/>
      <c r="K1064" s="10"/>
      <c r="M1064" s="10"/>
      <c r="N1064" s="11"/>
      <c r="O1064" s="11"/>
      <c r="P1064" s="19"/>
      <c r="Q1064" s="11"/>
      <c r="R1064" s="11"/>
      <c r="T1064" s="10"/>
      <c r="U1064" s="10"/>
    </row>
    <row r="1065" spans="5:21" s="8" customFormat="1" ht="30" customHeight="1">
      <c r="E1065" s="10"/>
      <c r="K1065" s="10"/>
      <c r="M1065" s="10"/>
      <c r="N1065" s="11"/>
      <c r="O1065" s="11"/>
      <c r="P1065" s="19"/>
      <c r="Q1065" s="11"/>
      <c r="R1065" s="11"/>
      <c r="T1065" s="10"/>
      <c r="U1065" s="10"/>
    </row>
    <row r="1066" spans="5:21" s="8" customFormat="1" ht="30" customHeight="1">
      <c r="E1066" s="10"/>
      <c r="K1066" s="10"/>
      <c r="M1066" s="10"/>
      <c r="N1066" s="11"/>
      <c r="O1066" s="11"/>
      <c r="P1066" s="19"/>
      <c r="Q1066" s="11"/>
      <c r="R1066" s="11"/>
      <c r="T1066" s="10"/>
      <c r="U1066" s="10"/>
    </row>
    <row r="1067" spans="5:21" s="8" customFormat="1" ht="30" customHeight="1">
      <c r="E1067" s="10"/>
      <c r="K1067" s="10"/>
      <c r="M1067" s="10"/>
      <c r="N1067" s="11"/>
      <c r="O1067" s="11"/>
      <c r="P1067" s="19"/>
      <c r="Q1067" s="11"/>
      <c r="R1067" s="11"/>
      <c r="T1067" s="10"/>
      <c r="U1067" s="10"/>
    </row>
    <row r="1068" spans="5:21" s="8" customFormat="1" ht="30" customHeight="1">
      <c r="E1068" s="10"/>
      <c r="K1068" s="10"/>
      <c r="M1068" s="10"/>
      <c r="N1068" s="11"/>
      <c r="O1068" s="11"/>
      <c r="P1068" s="19"/>
      <c r="Q1068" s="11"/>
      <c r="R1068" s="11"/>
      <c r="T1068" s="10"/>
      <c r="U1068" s="10"/>
    </row>
    <row r="1069" spans="5:21" s="8" customFormat="1" ht="30" customHeight="1">
      <c r="E1069" s="10"/>
      <c r="K1069" s="10"/>
      <c r="M1069" s="10"/>
      <c r="N1069" s="11"/>
      <c r="O1069" s="11"/>
      <c r="P1069" s="19"/>
      <c r="Q1069" s="11"/>
      <c r="R1069" s="11"/>
      <c r="T1069" s="10"/>
      <c r="U1069" s="10"/>
    </row>
    <row r="1070" spans="5:21" s="8" customFormat="1" ht="30" customHeight="1">
      <c r="E1070" s="10"/>
      <c r="K1070" s="10"/>
      <c r="M1070" s="10"/>
      <c r="N1070" s="11"/>
      <c r="O1070" s="11"/>
      <c r="P1070" s="19"/>
      <c r="Q1070" s="11"/>
      <c r="R1070" s="11"/>
      <c r="T1070" s="10"/>
      <c r="U1070" s="10"/>
    </row>
    <row r="1071" spans="5:21" s="8" customFormat="1" ht="30" customHeight="1">
      <c r="E1071" s="10"/>
      <c r="K1071" s="10"/>
      <c r="M1071" s="10"/>
      <c r="N1071" s="11"/>
      <c r="O1071" s="11"/>
      <c r="P1071" s="19"/>
      <c r="Q1071" s="11"/>
      <c r="R1071" s="11"/>
      <c r="T1071" s="10"/>
      <c r="U1071" s="10"/>
    </row>
    <row r="1072" spans="5:21" s="8" customFormat="1" ht="30" customHeight="1">
      <c r="E1072" s="10"/>
      <c r="K1072" s="10"/>
      <c r="M1072" s="10"/>
      <c r="N1072" s="11"/>
      <c r="O1072" s="11"/>
      <c r="P1072" s="19"/>
      <c r="Q1072" s="11"/>
      <c r="R1072" s="11"/>
      <c r="T1072" s="10"/>
      <c r="U1072" s="10"/>
    </row>
    <row r="1073" spans="5:21" s="8" customFormat="1" ht="30" customHeight="1">
      <c r="E1073" s="10"/>
      <c r="K1073" s="10"/>
      <c r="M1073" s="10"/>
      <c r="N1073" s="11"/>
      <c r="O1073" s="11"/>
      <c r="P1073" s="19"/>
      <c r="Q1073" s="11"/>
      <c r="R1073" s="11"/>
      <c r="T1073" s="10"/>
      <c r="U1073" s="10"/>
    </row>
    <row r="1074" spans="5:21" s="8" customFormat="1" ht="30" customHeight="1">
      <c r="E1074" s="10"/>
      <c r="K1074" s="10"/>
      <c r="M1074" s="10"/>
      <c r="N1074" s="11"/>
      <c r="O1074" s="11"/>
      <c r="P1074" s="19"/>
      <c r="Q1074" s="11"/>
      <c r="R1074" s="11"/>
      <c r="T1074" s="10"/>
      <c r="U1074" s="10"/>
    </row>
    <row r="1075" spans="5:21" s="8" customFormat="1" ht="30" customHeight="1">
      <c r="E1075" s="10"/>
      <c r="K1075" s="10"/>
      <c r="M1075" s="10"/>
      <c r="N1075" s="11"/>
      <c r="O1075" s="11"/>
      <c r="P1075" s="19"/>
      <c r="Q1075" s="11"/>
      <c r="R1075" s="11"/>
      <c r="T1075" s="10"/>
      <c r="U1075" s="10"/>
    </row>
    <row r="1076" spans="5:21" s="8" customFormat="1" ht="30" customHeight="1">
      <c r="E1076" s="10"/>
      <c r="K1076" s="10"/>
      <c r="M1076" s="10"/>
      <c r="N1076" s="11"/>
      <c r="O1076" s="11"/>
      <c r="P1076" s="19"/>
      <c r="Q1076" s="11"/>
      <c r="R1076" s="11"/>
      <c r="T1076" s="10"/>
      <c r="U1076" s="10"/>
    </row>
    <row r="1077" spans="5:21" s="8" customFormat="1" ht="30" customHeight="1">
      <c r="E1077" s="10"/>
      <c r="K1077" s="10"/>
      <c r="M1077" s="10"/>
      <c r="N1077" s="11"/>
      <c r="O1077" s="11"/>
      <c r="P1077" s="19"/>
      <c r="Q1077" s="11"/>
      <c r="R1077" s="11"/>
      <c r="T1077" s="10"/>
      <c r="U1077" s="10"/>
    </row>
    <row r="1078" spans="5:21" s="8" customFormat="1" ht="30" customHeight="1">
      <c r="E1078" s="10"/>
      <c r="K1078" s="10"/>
      <c r="M1078" s="10"/>
      <c r="N1078" s="11"/>
      <c r="O1078" s="11"/>
      <c r="P1078" s="19"/>
      <c r="Q1078" s="11"/>
      <c r="R1078" s="11"/>
      <c r="T1078" s="10"/>
      <c r="U1078" s="10"/>
    </row>
    <row r="1079" spans="5:21" s="8" customFormat="1" ht="30" customHeight="1">
      <c r="E1079" s="10"/>
      <c r="K1079" s="10"/>
      <c r="M1079" s="10"/>
      <c r="N1079" s="11"/>
      <c r="O1079" s="11"/>
      <c r="P1079" s="19"/>
      <c r="Q1079" s="11"/>
      <c r="R1079" s="11"/>
      <c r="T1079" s="10"/>
      <c r="U1079" s="10"/>
    </row>
    <row r="1080" spans="5:21" s="8" customFormat="1" ht="30" customHeight="1">
      <c r="E1080" s="10"/>
      <c r="K1080" s="10"/>
      <c r="M1080" s="10"/>
      <c r="N1080" s="11"/>
      <c r="O1080" s="11"/>
      <c r="P1080" s="19"/>
      <c r="Q1080" s="11"/>
      <c r="R1080" s="11"/>
      <c r="T1080" s="10"/>
      <c r="U1080" s="10"/>
    </row>
    <row r="1081" spans="5:21" s="8" customFormat="1" ht="30" customHeight="1">
      <c r="E1081" s="10"/>
      <c r="K1081" s="10"/>
      <c r="M1081" s="10"/>
      <c r="N1081" s="11"/>
      <c r="O1081" s="11"/>
      <c r="P1081" s="19"/>
      <c r="Q1081" s="11"/>
      <c r="R1081" s="11"/>
      <c r="T1081" s="10"/>
      <c r="U1081" s="10"/>
    </row>
    <row r="1082" spans="5:21" s="8" customFormat="1" ht="30" customHeight="1">
      <c r="E1082" s="10"/>
      <c r="K1082" s="10"/>
      <c r="M1082" s="10"/>
      <c r="N1082" s="11"/>
      <c r="O1082" s="11"/>
      <c r="P1082" s="19"/>
      <c r="Q1082" s="11"/>
      <c r="R1082" s="11"/>
      <c r="T1082" s="10"/>
      <c r="U1082" s="10"/>
    </row>
    <row r="1083" spans="5:21" s="8" customFormat="1" ht="30" customHeight="1">
      <c r="E1083" s="10"/>
      <c r="K1083" s="10"/>
      <c r="M1083" s="10"/>
      <c r="N1083" s="11"/>
      <c r="O1083" s="11"/>
      <c r="P1083" s="19"/>
      <c r="Q1083" s="11"/>
      <c r="R1083" s="11"/>
      <c r="T1083" s="10"/>
      <c r="U1083" s="10"/>
    </row>
    <row r="1084" spans="5:21" s="8" customFormat="1" ht="30" customHeight="1">
      <c r="E1084" s="10"/>
      <c r="K1084" s="10"/>
      <c r="M1084" s="10"/>
      <c r="N1084" s="11"/>
      <c r="O1084" s="11"/>
      <c r="P1084" s="19"/>
      <c r="Q1084" s="11"/>
      <c r="R1084" s="11"/>
      <c r="T1084" s="10"/>
      <c r="U1084" s="10"/>
    </row>
    <row r="1085" spans="5:21" s="8" customFormat="1" ht="30" customHeight="1">
      <c r="E1085" s="10"/>
      <c r="K1085" s="10"/>
      <c r="M1085" s="10"/>
      <c r="N1085" s="11"/>
      <c r="O1085" s="11"/>
      <c r="P1085" s="19"/>
      <c r="Q1085" s="11"/>
      <c r="R1085" s="11"/>
      <c r="T1085" s="10"/>
      <c r="U1085" s="10"/>
    </row>
    <row r="1086" spans="5:21" s="8" customFormat="1" ht="30" customHeight="1">
      <c r="E1086" s="10"/>
      <c r="K1086" s="10"/>
      <c r="M1086" s="10"/>
      <c r="N1086" s="11"/>
      <c r="O1086" s="11"/>
      <c r="P1086" s="19"/>
      <c r="Q1086" s="11"/>
      <c r="R1086" s="11"/>
      <c r="T1086" s="10"/>
      <c r="U1086" s="10"/>
    </row>
    <row r="1087" spans="5:21" s="8" customFormat="1" ht="30" customHeight="1">
      <c r="E1087" s="10"/>
      <c r="K1087" s="10"/>
      <c r="M1087" s="10"/>
      <c r="N1087" s="11"/>
      <c r="O1087" s="11"/>
      <c r="P1087" s="19"/>
      <c r="Q1087" s="11"/>
      <c r="R1087" s="11"/>
      <c r="T1087" s="10"/>
      <c r="U1087" s="10"/>
    </row>
    <row r="1088" spans="5:21" s="8" customFormat="1" ht="30" customHeight="1">
      <c r="E1088" s="10"/>
      <c r="K1088" s="10"/>
      <c r="M1088" s="10"/>
      <c r="N1088" s="11"/>
      <c r="O1088" s="11"/>
      <c r="P1088" s="19"/>
      <c r="Q1088" s="11"/>
      <c r="R1088" s="11"/>
      <c r="T1088" s="10"/>
      <c r="U1088" s="10"/>
    </row>
    <row r="1089" spans="5:21" s="8" customFormat="1" ht="30" customHeight="1">
      <c r="E1089" s="10"/>
      <c r="K1089" s="10"/>
      <c r="M1089" s="10"/>
      <c r="N1089" s="11"/>
      <c r="O1089" s="11"/>
      <c r="P1089" s="19"/>
      <c r="Q1089" s="11"/>
      <c r="R1089" s="11"/>
      <c r="T1089" s="10"/>
      <c r="U1089" s="10"/>
    </row>
    <row r="1090" spans="5:21" s="8" customFormat="1" ht="30" customHeight="1">
      <c r="E1090" s="10"/>
      <c r="K1090" s="10"/>
      <c r="M1090" s="10"/>
      <c r="N1090" s="11"/>
      <c r="O1090" s="11"/>
      <c r="P1090" s="19"/>
      <c r="Q1090" s="11"/>
      <c r="R1090" s="11"/>
      <c r="T1090" s="10"/>
      <c r="U1090" s="10"/>
    </row>
    <row r="1091" spans="5:21" s="8" customFormat="1" ht="30" customHeight="1">
      <c r="E1091" s="10"/>
      <c r="K1091" s="10"/>
      <c r="M1091" s="10"/>
      <c r="N1091" s="11"/>
      <c r="O1091" s="11"/>
      <c r="P1091" s="19"/>
      <c r="Q1091" s="11"/>
      <c r="R1091" s="11"/>
      <c r="T1091" s="10"/>
      <c r="U1091" s="10"/>
    </row>
    <row r="1092" spans="5:21" s="8" customFormat="1" ht="30" customHeight="1">
      <c r="E1092" s="10"/>
      <c r="K1092" s="10"/>
      <c r="M1092" s="10"/>
      <c r="N1092" s="11"/>
      <c r="O1092" s="11"/>
      <c r="P1092" s="19"/>
      <c r="Q1092" s="11"/>
      <c r="R1092" s="11"/>
      <c r="T1092" s="10"/>
      <c r="U1092" s="10"/>
    </row>
    <row r="1093" spans="5:21" s="8" customFormat="1" ht="30" customHeight="1">
      <c r="E1093" s="10"/>
      <c r="K1093" s="10"/>
      <c r="M1093" s="10"/>
      <c r="N1093" s="11"/>
      <c r="O1093" s="11"/>
      <c r="P1093" s="19"/>
      <c r="Q1093" s="11"/>
      <c r="R1093" s="11"/>
      <c r="T1093" s="10"/>
      <c r="U1093" s="10"/>
    </row>
    <row r="1094" spans="5:21" s="8" customFormat="1" ht="30" customHeight="1">
      <c r="E1094" s="10"/>
      <c r="K1094" s="10"/>
      <c r="M1094" s="10"/>
      <c r="N1094" s="11"/>
      <c r="O1094" s="11"/>
      <c r="P1094" s="19"/>
      <c r="Q1094" s="11"/>
      <c r="R1094" s="11"/>
      <c r="T1094" s="10"/>
      <c r="U1094" s="10"/>
    </row>
    <row r="1095" spans="5:21" s="8" customFormat="1" ht="30" customHeight="1">
      <c r="E1095" s="10"/>
      <c r="K1095" s="10"/>
      <c r="M1095" s="10"/>
      <c r="N1095" s="11"/>
      <c r="O1095" s="11"/>
      <c r="P1095" s="19"/>
      <c r="Q1095" s="11"/>
      <c r="R1095" s="11"/>
      <c r="T1095" s="10"/>
      <c r="U1095" s="10"/>
    </row>
    <row r="1096" spans="5:21" s="8" customFormat="1" ht="30" customHeight="1">
      <c r="E1096" s="10"/>
      <c r="K1096" s="10"/>
      <c r="M1096" s="10"/>
      <c r="N1096" s="11"/>
      <c r="O1096" s="11"/>
      <c r="P1096" s="19"/>
      <c r="Q1096" s="11"/>
      <c r="R1096" s="11"/>
      <c r="T1096" s="10"/>
      <c r="U1096" s="10"/>
    </row>
    <row r="1097" spans="5:21" s="8" customFormat="1" ht="30" customHeight="1">
      <c r="E1097" s="10"/>
      <c r="K1097" s="10"/>
      <c r="M1097" s="10"/>
      <c r="N1097" s="11"/>
      <c r="O1097" s="11"/>
      <c r="P1097" s="19"/>
      <c r="Q1097" s="11"/>
      <c r="R1097" s="11"/>
      <c r="T1097" s="10"/>
      <c r="U1097" s="10"/>
    </row>
    <row r="1098" spans="5:21" s="8" customFormat="1" ht="30" customHeight="1">
      <c r="E1098" s="10"/>
      <c r="K1098" s="10"/>
      <c r="M1098" s="10"/>
      <c r="N1098" s="11"/>
      <c r="O1098" s="11"/>
      <c r="P1098" s="19"/>
      <c r="Q1098" s="11"/>
      <c r="R1098" s="11"/>
      <c r="T1098" s="10"/>
      <c r="U1098" s="10"/>
    </row>
    <row r="1099" spans="5:21" s="8" customFormat="1" ht="30" customHeight="1">
      <c r="E1099" s="10"/>
      <c r="K1099" s="10"/>
      <c r="M1099" s="10"/>
      <c r="N1099" s="11"/>
      <c r="O1099" s="11"/>
      <c r="P1099" s="19"/>
      <c r="Q1099" s="11"/>
      <c r="R1099" s="11"/>
      <c r="T1099" s="10"/>
      <c r="U1099" s="10"/>
    </row>
    <row r="1100" spans="5:21" s="8" customFormat="1" ht="30" customHeight="1">
      <c r="E1100" s="10"/>
      <c r="K1100" s="10"/>
      <c r="M1100" s="10"/>
      <c r="N1100" s="11"/>
      <c r="O1100" s="11"/>
      <c r="P1100" s="19"/>
      <c r="Q1100" s="11"/>
      <c r="R1100" s="11"/>
      <c r="T1100" s="10"/>
      <c r="U1100" s="10"/>
    </row>
    <row r="1101" spans="5:21" s="8" customFormat="1" ht="30" customHeight="1">
      <c r="E1101" s="10"/>
      <c r="K1101" s="10"/>
      <c r="M1101" s="10"/>
      <c r="N1101" s="11"/>
      <c r="O1101" s="11"/>
      <c r="P1101" s="19"/>
      <c r="Q1101" s="11"/>
      <c r="R1101" s="11"/>
      <c r="T1101" s="10"/>
      <c r="U1101" s="10"/>
    </row>
    <row r="1102" spans="5:21" s="8" customFormat="1" ht="30" customHeight="1">
      <c r="E1102" s="10"/>
      <c r="K1102" s="10"/>
      <c r="M1102" s="10"/>
      <c r="N1102" s="11"/>
      <c r="O1102" s="11"/>
      <c r="P1102" s="19"/>
      <c r="Q1102" s="11"/>
      <c r="R1102" s="11"/>
      <c r="T1102" s="10"/>
      <c r="U1102" s="10"/>
    </row>
    <row r="1103" spans="5:21" s="8" customFormat="1" ht="30" customHeight="1">
      <c r="E1103" s="10"/>
      <c r="K1103" s="10"/>
      <c r="M1103" s="10"/>
      <c r="N1103" s="11"/>
      <c r="O1103" s="11"/>
      <c r="P1103" s="19"/>
      <c r="Q1103" s="11"/>
      <c r="R1103" s="11"/>
      <c r="T1103" s="10"/>
      <c r="U1103" s="10"/>
    </row>
    <row r="1104" spans="5:21" s="8" customFormat="1" ht="30" customHeight="1">
      <c r="E1104" s="10"/>
      <c r="K1104" s="10"/>
      <c r="M1104" s="10"/>
      <c r="N1104" s="11"/>
      <c r="O1104" s="11"/>
      <c r="P1104" s="19"/>
      <c r="Q1104" s="11"/>
      <c r="R1104" s="11"/>
      <c r="T1104" s="10"/>
      <c r="U1104" s="10"/>
    </row>
    <row r="1105" spans="5:21" s="8" customFormat="1" ht="30" customHeight="1">
      <c r="E1105" s="10"/>
      <c r="K1105" s="10"/>
      <c r="M1105" s="10"/>
      <c r="N1105" s="11"/>
      <c r="O1105" s="11"/>
      <c r="P1105" s="19"/>
      <c r="Q1105" s="11"/>
      <c r="R1105" s="11"/>
      <c r="T1105" s="10"/>
      <c r="U1105" s="10"/>
    </row>
    <row r="1106" spans="5:21" s="8" customFormat="1" ht="30" customHeight="1">
      <c r="E1106" s="10"/>
      <c r="K1106" s="10"/>
      <c r="M1106" s="10"/>
      <c r="N1106" s="11"/>
      <c r="O1106" s="11"/>
      <c r="P1106" s="19"/>
      <c r="Q1106" s="11"/>
      <c r="R1106" s="11"/>
      <c r="T1106" s="10"/>
      <c r="U1106" s="10"/>
    </row>
    <row r="1107" spans="5:21" s="8" customFormat="1" ht="30" customHeight="1">
      <c r="E1107" s="10"/>
      <c r="K1107" s="10"/>
      <c r="M1107" s="10"/>
      <c r="N1107" s="11"/>
      <c r="O1107" s="11"/>
      <c r="P1107" s="19"/>
      <c r="Q1107" s="11"/>
      <c r="R1107" s="11"/>
      <c r="T1107" s="10"/>
      <c r="U1107" s="10"/>
    </row>
    <row r="1108" spans="5:21" s="8" customFormat="1" ht="30" customHeight="1">
      <c r="E1108" s="10"/>
      <c r="K1108" s="10"/>
      <c r="M1108" s="10"/>
      <c r="N1108" s="11"/>
      <c r="O1108" s="11"/>
      <c r="P1108" s="19"/>
      <c r="Q1108" s="11"/>
      <c r="R1108" s="11"/>
      <c r="T1108" s="10"/>
      <c r="U1108" s="10"/>
    </row>
    <row r="1109" spans="5:21" s="8" customFormat="1" ht="30" customHeight="1">
      <c r="E1109" s="10"/>
      <c r="K1109" s="10"/>
      <c r="M1109" s="10"/>
      <c r="N1109" s="11"/>
      <c r="O1109" s="11"/>
      <c r="P1109" s="19"/>
      <c r="Q1109" s="11"/>
      <c r="R1109" s="11"/>
      <c r="T1109" s="10"/>
      <c r="U1109" s="10"/>
    </row>
    <row r="1110" spans="5:21" s="8" customFormat="1" ht="30" customHeight="1">
      <c r="E1110" s="10"/>
      <c r="K1110" s="10"/>
      <c r="M1110" s="10"/>
      <c r="N1110" s="11"/>
      <c r="O1110" s="11"/>
      <c r="P1110" s="19"/>
      <c r="Q1110" s="11"/>
      <c r="R1110" s="11"/>
      <c r="T1110" s="10"/>
      <c r="U1110" s="10"/>
    </row>
    <row r="1111" spans="5:21" s="8" customFormat="1" ht="30" customHeight="1">
      <c r="E1111" s="10"/>
      <c r="K1111" s="10"/>
      <c r="M1111" s="10"/>
      <c r="N1111" s="11"/>
      <c r="O1111" s="11"/>
      <c r="P1111" s="19"/>
      <c r="Q1111" s="11"/>
      <c r="R1111" s="11"/>
      <c r="T1111" s="10"/>
      <c r="U1111" s="10"/>
    </row>
    <row r="1112" spans="5:21" s="8" customFormat="1" ht="30" customHeight="1">
      <c r="E1112" s="10"/>
      <c r="K1112" s="10"/>
      <c r="M1112" s="10"/>
      <c r="N1112" s="11"/>
      <c r="O1112" s="11"/>
      <c r="P1112" s="19"/>
      <c r="Q1112" s="11"/>
      <c r="R1112" s="11"/>
      <c r="T1112" s="10"/>
      <c r="U1112" s="10"/>
    </row>
    <row r="1113" spans="5:21" s="8" customFormat="1" ht="30" customHeight="1">
      <c r="E1113" s="10"/>
      <c r="K1113" s="10"/>
      <c r="M1113" s="10"/>
      <c r="N1113" s="11"/>
      <c r="O1113" s="11"/>
      <c r="P1113" s="19"/>
      <c r="Q1113" s="11"/>
      <c r="R1113" s="11"/>
      <c r="T1113" s="10"/>
      <c r="U1113" s="10"/>
    </row>
    <row r="1114" spans="5:21" s="8" customFormat="1" ht="30" customHeight="1">
      <c r="E1114" s="10"/>
      <c r="K1114" s="10"/>
      <c r="M1114" s="10"/>
      <c r="N1114" s="11"/>
      <c r="O1114" s="11"/>
      <c r="P1114" s="19"/>
      <c r="Q1114" s="11"/>
      <c r="R1114" s="11"/>
      <c r="T1114" s="10"/>
      <c r="U1114" s="10"/>
    </row>
    <row r="1115" spans="5:21" s="8" customFormat="1" ht="30" customHeight="1">
      <c r="E1115" s="10"/>
      <c r="K1115" s="10"/>
      <c r="M1115" s="10"/>
      <c r="N1115" s="11"/>
      <c r="O1115" s="11"/>
      <c r="P1115" s="19"/>
      <c r="Q1115" s="11"/>
      <c r="R1115" s="11"/>
      <c r="T1115" s="10"/>
      <c r="U1115" s="10"/>
    </row>
    <row r="1116" spans="5:21" s="8" customFormat="1" ht="30" customHeight="1">
      <c r="E1116" s="10"/>
      <c r="K1116" s="10"/>
      <c r="M1116" s="10"/>
      <c r="N1116" s="11"/>
      <c r="O1116" s="11"/>
      <c r="P1116" s="19"/>
      <c r="Q1116" s="11"/>
      <c r="R1116" s="11"/>
      <c r="T1116" s="10"/>
      <c r="U1116" s="10"/>
    </row>
    <row r="1117" spans="5:21" s="8" customFormat="1" ht="30" customHeight="1">
      <c r="E1117" s="10"/>
      <c r="K1117" s="10"/>
      <c r="M1117" s="10"/>
      <c r="N1117" s="11"/>
      <c r="O1117" s="11"/>
      <c r="P1117" s="19"/>
      <c r="Q1117" s="11"/>
      <c r="R1117" s="11"/>
      <c r="T1117" s="10"/>
      <c r="U1117" s="10"/>
    </row>
    <row r="1118" spans="5:21" s="8" customFormat="1" ht="30" customHeight="1">
      <c r="E1118" s="10"/>
      <c r="K1118" s="10"/>
      <c r="M1118" s="10"/>
      <c r="N1118" s="11"/>
      <c r="O1118" s="11"/>
      <c r="P1118" s="19"/>
      <c r="Q1118" s="11"/>
      <c r="R1118" s="11"/>
      <c r="T1118" s="10"/>
      <c r="U1118" s="10"/>
    </row>
    <row r="1119" spans="5:21" s="8" customFormat="1" ht="30" customHeight="1">
      <c r="E1119" s="10"/>
      <c r="K1119" s="10"/>
      <c r="M1119" s="10"/>
      <c r="N1119" s="11"/>
      <c r="O1119" s="11"/>
      <c r="P1119" s="19"/>
      <c r="Q1119" s="11"/>
      <c r="R1119" s="11"/>
      <c r="T1119" s="10"/>
      <c r="U1119" s="10"/>
    </row>
    <row r="1120" spans="5:21" s="8" customFormat="1" ht="30" customHeight="1">
      <c r="E1120" s="10"/>
      <c r="K1120" s="10"/>
      <c r="M1120" s="10"/>
      <c r="N1120" s="11"/>
      <c r="O1120" s="11"/>
      <c r="P1120" s="19"/>
      <c r="Q1120" s="11"/>
      <c r="R1120" s="11"/>
      <c r="T1120" s="10"/>
      <c r="U1120" s="10"/>
    </row>
    <row r="1121" spans="5:21" s="8" customFormat="1" ht="30" customHeight="1">
      <c r="E1121" s="10"/>
      <c r="K1121" s="10"/>
      <c r="M1121" s="10"/>
      <c r="N1121" s="11"/>
      <c r="O1121" s="11"/>
      <c r="P1121" s="19"/>
      <c r="Q1121" s="11"/>
      <c r="R1121" s="11"/>
      <c r="T1121" s="10"/>
      <c r="U1121" s="10"/>
    </row>
    <row r="1122" spans="5:21" s="8" customFormat="1" ht="30" customHeight="1">
      <c r="E1122" s="10"/>
      <c r="K1122" s="10"/>
      <c r="M1122" s="10"/>
      <c r="N1122" s="11"/>
      <c r="O1122" s="11"/>
      <c r="P1122" s="19"/>
      <c r="Q1122" s="11"/>
      <c r="R1122" s="11"/>
      <c r="T1122" s="10"/>
      <c r="U1122" s="10"/>
    </row>
    <row r="1123" spans="5:21" s="8" customFormat="1" ht="30" customHeight="1">
      <c r="E1123" s="10"/>
      <c r="K1123" s="10"/>
      <c r="M1123" s="10"/>
      <c r="N1123" s="11"/>
      <c r="O1123" s="11"/>
      <c r="P1123" s="19"/>
      <c r="Q1123" s="11"/>
      <c r="R1123" s="11"/>
      <c r="T1123" s="10"/>
      <c r="U1123" s="10"/>
    </row>
    <row r="1124" spans="5:21" s="8" customFormat="1" ht="30" customHeight="1">
      <c r="E1124" s="10"/>
      <c r="K1124" s="10"/>
      <c r="M1124" s="10"/>
      <c r="N1124" s="11"/>
      <c r="O1124" s="11"/>
      <c r="P1124" s="19"/>
      <c r="Q1124" s="11"/>
      <c r="R1124" s="11"/>
      <c r="T1124" s="10"/>
      <c r="U1124" s="10"/>
    </row>
    <row r="1125" spans="5:21" s="8" customFormat="1" ht="30" customHeight="1">
      <c r="E1125" s="10"/>
      <c r="K1125" s="10"/>
      <c r="M1125" s="10"/>
      <c r="N1125" s="11"/>
      <c r="O1125" s="11"/>
      <c r="P1125" s="19"/>
      <c r="Q1125" s="11"/>
      <c r="R1125" s="11"/>
      <c r="T1125" s="10"/>
      <c r="U1125" s="10"/>
    </row>
    <row r="1126" spans="5:21" s="8" customFormat="1" ht="30" customHeight="1">
      <c r="E1126" s="10"/>
      <c r="K1126" s="10"/>
      <c r="M1126" s="10"/>
      <c r="N1126" s="11"/>
      <c r="O1126" s="11"/>
      <c r="P1126" s="19"/>
      <c r="Q1126" s="11"/>
      <c r="R1126" s="11"/>
      <c r="T1126" s="10"/>
      <c r="U1126" s="10"/>
    </row>
    <row r="1127" spans="5:21" s="8" customFormat="1" ht="30" customHeight="1">
      <c r="E1127" s="10"/>
      <c r="K1127" s="10"/>
      <c r="M1127" s="10"/>
      <c r="N1127" s="11"/>
      <c r="O1127" s="11"/>
      <c r="P1127" s="19"/>
      <c r="Q1127" s="11"/>
      <c r="R1127" s="11"/>
      <c r="T1127" s="10"/>
      <c r="U1127" s="10"/>
    </row>
    <row r="1128" spans="5:21" s="8" customFormat="1" ht="30" customHeight="1">
      <c r="E1128" s="10"/>
      <c r="K1128" s="10"/>
      <c r="M1128" s="10"/>
      <c r="N1128" s="11"/>
      <c r="O1128" s="11"/>
      <c r="P1128" s="19"/>
      <c r="Q1128" s="11"/>
      <c r="R1128" s="11"/>
      <c r="T1128" s="10"/>
      <c r="U1128" s="10"/>
    </row>
    <row r="1129" spans="5:21" s="8" customFormat="1" ht="30" customHeight="1">
      <c r="E1129" s="10"/>
      <c r="K1129" s="10"/>
      <c r="M1129" s="10"/>
      <c r="N1129" s="11"/>
      <c r="O1129" s="11"/>
      <c r="P1129" s="19"/>
      <c r="Q1129" s="11"/>
      <c r="R1129" s="11"/>
      <c r="T1129" s="10"/>
      <c r="U1129" s="10"/>
    </row>
    <row r="1130" spans="5:21" s="8" customFormat="1" ht="30" customHeight="1">
      <c r="E1130" s="10"/>
      <c r="K1130" s="10"/>
      <c r="M1130" s="10"/>
      <c r="N1130" s="11"/>
      <c r="O1130" s="11"/>
      <c r="P1130" s="19"/>
      <c r="Q1130" s="11"/>
      <c r="R1130" s="11"/>
      <c r="T1130" s="10"/>
      <c r="U1130" s="10"/>
    </row>
    <row r="1131" spans="5:21" s="8" customFormat="1" ht="30" customHeight="1">
      <c r="E1131" s="10"/>
      <c r="K1131" s="10"/>
      <c r="M1131" s="10"/>
      <c r="N1131" s="11"/>
      <c r="O1131" s="11"/>
      <c r="P1131" s="19"/>
      <c r="Q1131" s="11"/>
      <c r="R1131" s="11"/>
      <c r="T1131" s="10"/>
      <c r="U1131" s="10"/>
    </row>
    <row r="1132" spans="5:21" s="8" customFormat="1" ht="30" customHeight="1">
      <c r="E1132" s="10"/>
      <c r="K1132" s="10"/>
      <c r="M1132" s="10"/>
      <c r="N1132" s="11"/>
      <c r="O1132" s="11"/>
      <c r="P1132" s="19"/>
      <c r="Q1132" s="11"/>
      <c r="R1132" s="11"/>
      <c r="T1132" s="10"/>
      <c r="U1132" s="10"/>
    </row>
    <row r="1133" spans="5:21" s="8" customFormat="1" ht="30" customHeight="1">
      <c r="E1133" s="10"/>
      <c r="K1133" s="10"/>
      <c r="M1133" s="10"/>
      <c r="N1133" s="11"/>
      <c r="O1133" s="11"/>
      <c r="P1133" s="19"/>
      <c r="Q1133" s="11"/>
      <c r="R1133" s="11"/>
      <c r="T1133" s="10"/>
      <c r="U1133" s="10"/>
    </row>
    <row r="1134" spans="5:21" s="8" customFormat="1" ht="30" customHeight="1">
      <c r="E1134" s="10"/>
      <c r="K1134" s="10"/>
      <c r="M1134" s="10"/>
      <c r="N1134" s="11"/>
      <c r="O1134" s="11"/>
      <c r="P1134" s="19"/>
      <c r="Q1134" s="11"/>
      <c r="R1134" s="11"/>
      <c r="T1134" s="10"/>
      <c r="U1134" s="10"/>
    </row>
    <row r="1135" spans="5:21" s="8" customFormat="1" ht="30" customHeight="1">
      <c r="E1135" s="10"/>
      <c r="K1135" s="10"/>
      <c r="M1135" s="10"/>
      <c r="N1135" s="11"/>
      <c r="O1135" s="11"/>
      <c r="P1135" s="19"/>
      <c r="Q1135" s="11"/>
      <c r="R1135" s="11"/>
      <c r="T1135" s="10"/>
      <c r="U1135" s="10"/>
    </row>
    <row r="1136" spans="5:21" s="8" customFormat="1" ht="30" customHeight="1">
      <c r="E1136" s="10"/>
      <c r="K1136" s="10"/>
      <c r="M1136" s="10"/>
      <c r="N1136" s="11"/>
      <c r="O1136" s="11"/>
      <c r="P1136" s="19"/>
      <c r="Q1136" s="11"/>
      <c r="R1136" s="11"/>
      <c r="T1136" s="10"/>
      <c r="U1136" s="10"/>
    </row>
    <row r="1137" spans="5:21" s="8" customFormat="1" ht="30" customHeight="1">
      <c r="E1137" s="10"/>
      <c r="K1137" s="10"/>
      <c r="M1137" s="10"/>
      <c r="N1137" s="11"/>
      <c r="O1137" s="11"/>
      <c r="P1137" s="19"/>
      <c r="Q1137" s="11"/>
      <c r="R1137" s="11"/>
      <c r="T1137" s="10"/>
      <c r="U1137" s="10"/>
    </row>
    <row r="1138" spans="5:21" s="8" customFormat="1" ht="30" customHeight="1">
      <c r="E1138" s="10"/>
      <c r="K1138" s="10"/>
      <c r="M1138" s="10"/>
      <c r="N1138" s="11"/>
      <c r="O1138" s="11"/>
      <c r="P1138" s="19"/>
      <c r="Q1138" s="11"/>
      <c r="R1138" s="11"/>
      <c r="T1138" s="10"/>
      <c r="U1138" s="10"/>
    </row>
    <row r="1139" spans="5:21" s="8" customFormat="1" ht="30" customHeight="1">
      <c r="E1139" s="10"/>
      <c r="K1139" s="10"/>
      <c r="M1139" s="10"/>
      <c r="N1139" s="11"/>
      <c r="O1139" s="11"/>
      <c r="P1139" s="19"/>
      <c r="Q1139" s="11"/>
      <c r="R1139" s="11"/>
      <c r="T1139" s="10"/>
      <c r="U1139" s="10"/>
    </row>
    <row r="1140" spans="5:21" s="8" customFormat="1" ht="30" customHeight="1">
      <c r="E1140" s="10"/>
      <c r="K1140" s="10"/>
      <c r="M1140" s="10"/>
      <c r="N1140" s="11"/>
      <c r="O1140" s="11"/>
      <c r="P1140" s="19"/>
      <c r="Q1140" s="11"/>
      <c r="R1140" s="11"/>
      <c r="T1140" s="10"/>
      <c r="U1140" s="10"/>
    </row>
    <row r="1141" spans="5:21" s="8" customFormat="1" ht="30" customHeight="1">
      <c r="E1141" s="10"/>
      <c r="K1141" s="10"/>
      <c r="M1141" s="10"/>
      <c r="N1141" s="11"/>
      <c r="O1141" s="11"/>
      <c r="P1141" s="19"/>
      <c r="Q1141" s="11"/>
      <c r="R1141" s="11"/>
      <c r="T1141" s="10"/>
      <c r="U1141" s="10"/>
    </row>
    <row r="1142" spans="5:21" s="8" customFormat="1" ht="30" customHeight="1">
      <c r="E1142" s="10"/>
      <c r="K1142" s="10"/>
      <c r="M1142" s="10"/>
      <c r="N1142" s="11"/>
      <c r="O1142" s="11"/>
      <c r="P1142" s="19"/>
      <c r="Q1142" s="11"/>
      <c r="R1142" s="11"/>
      <c r="T1142" s="10"/>
      <c r="U1142" s="10"/>
    </row>
    <row r="1143" spans="5:21" s="8" customFormat="1" ht="30" customHeight="1">
      <c r="E1143" s="10"/>
      <c r="K1143" s="10"/>
      <c r="M1143" s="10"/>
      <c r="N1143" s="11"/>
      <c r="O1143" s="11"/>
      <c r="P1143" s="19"/>
      <c r="Q1143" s="11"/>
      <c r="R1143" s="11"/>
      <c r="T1143" s="10"/>
      <c r="U1143" s="10"/>
    </row>
    <row r="1144" spans="5:21" s="8" customFormat="1" ht="30" customHeight="1">
      <c r="E1144" s="10"/>
      <c r="K1144" s="10"/>
      <c r="M1144" s="10"/>
      <c r="N1144" s="11"/>
      <c r="O1144" s="11"/>
      <c r="P1144" s="19"/>
      <c r="Q1144" s="11"/>
      <c r="R1144" s="11"/>
      <c r="T1144" s="10"/>
      <c r="U1144" s="10"/>
    </row>
    <row r="1145" spans="5:21" s="8" customFormat="1" ht="30" customHeight="1">
      <c r="E1145" s="10"/>
      <c r="K1145" s="10"/>
      <c r="M1145" s="10"/>
      <c r="N1145" s="11"/>
      <c r="O1145" s="11"/>
      <c r="P1145" s="19"/>
      <c r="Q1145" s="11"/>
      <c r="R1145" s="11"/>
      <c r="T1145" s="10"/>
      <c r="U1145" s="10"/>
    </row>
    <row r="1146" spans="5:21" s="8" customFormat="1" ht="30" customHeight="1">
      <c r="E1146" s="10"/>
      <c r="K1146" s="10"/>
      <c r="M1146" s="10"/>
      <c r="N1146" s="11"/>
      <c r="O1146" s="11"/>
      <c r="P1146" s="19"/>
      <c r="Q1146" s="11"/>
      <c r="R1146" s="11"/>
      <c r="T1146" s="10"/>
      <c r="U1146" s="10"/>
    </row>
    <row r="1147" spans="5:21" s="8" customFormat="1" ht="30" customHeight="1">
      <c r="E1147" s="10"/>
      <c r="K1147" s="10"/>
      <c r="M1147" s="10"/>
      <c r="N1147" s="11"/>
      <c r="O1147" s="11"/>
      <c r="P1147" s="19"/>
      <c r="Q1147" s="11"/>
      <c r="R1147" s="11"/>
      <c r="T1147" s="10"/>
      <c r="U1147" s="10"/>
    </row>
    <row r="1148" spans="5:21" s="8" customFormat="1" ht="30" customHeight="1">
      <c r="E1148" s="10"/>
      <c r="K1148" s="10"/>
      <c r="M1148" s="10"/>
      <c r="N1148" s="11"/>
      <c r="O1148" s="11"/>
      <c r="P1148" s="19"/>
      <c r="Q1148" s="11"/>
      <c r="R1148" s="11"/>
      <c r="T1148" s="10"/>
      <c r="U1148" s="10"/>
    </row>
    <row r="1149" spans="5:21" s="8" customFormat="1" ht="30" customHeight="1">
      <c r="E1149" s="10"/>
      <c r="K1149" s="10"/>
      <c r="M1149" s="10"/>
      <c r="N1149" s="11"/>
      <c r="O1149" s="11"/>
      <c r="P1149" s="19"/>
      <c r="Q1149" s="11"/>
      <c r="R1149" s="11"/>
      <c r="T1149" s="10"/>
      <c r="U1149" s="10"/>
    </row>
    <row r="1150" spans="5:21" s="8" customFormat="1" ht="30" customHeight="1">
      <c r="E1150" s="10"/>
      <c r="K1150" s="10"/>
      <c r="M1150" s="10"/>
      <c r="N1150" s="11"/>
      <c r="O1150" s="11"/>
      <c r="P1150" s="19"/>
      <c r="Q1150" s="11"/>
      <c r="R1150" s="11"/>
      <c r="T1150" s="10"/>
      <c r="U1150" s="10"/>
    </row>
    <row r="1151" spans="5:21" s="8" customFormat="1" ht="30" customHeight="1">
      <c r="E1151" s="10"/>
      <c r="K1151" s="10"/>
      <c r="M1151" s="10"/>
      <c r="N1151" s="11"/>
      <c r="O1151" s="11"/>
      <c r="P1151" s="19"/>
      <c r="Q1151" s="11"/>
      <c r="R1151" s="11"/>
      <c r="T1151" s="10"/>
      <c r="U1151" s="10"/>
    </row>
    <row r="1152" spans="5:21" s="8" customFormat="1" ht="30" customHeight="1">
      <c r="E1152" s="10"/>
      <c r="K1152" s="10"/>
      <c r="M1152" s="10"/>
      <c r="N1152" s="11"/>
      <c r="O1152" s="11"/>
      <c r="P1152" s="19"/>
      <c r="Q1152" s="11"/>
      <c r="R1152" s="11"/>
      <c r="T1152" s="10"/>
      <c r="U1152" s="10"/>
    </row>
    <row r="1153" spans="5:21" s="8" customFormat="1" ht="30" customHeight="1">
      <c r="E1153" s="10"/>
      <c r="K1153" s="10"/>
      <c r="M1153" s="10"/>
      <c r="N1153" s="11"/>
      <c r="O1153" s="11"/>
      <c r="P1153" s="19"/>
      <c r="Q1153" s="11"/>
      <c r="R1153" s="11"/>
      <c r="T1153" s="10"/>
      <c r="U1153" s="10"/>
    </row>
    <row r="1154" spans="5:21" s="8" customFormat="1" ht="30" customHeight="1">
      <c r="E1154" s="10"/>
      <c r="K1154" s="10"/>
      <c r="M1154" s="10"/>
      <c r="N1154" s="11"/>
      <c r="O1154" s="11"/>
      <c r="P1154" s="19"/>
      <c r="Q1154" s="11"/>
      <c r="R1154" s="11"/>
      <c r="T1154" s="10"/>
      <c r="U1154" s="10"/>
    </row>
    <row r="1155" spans="5:21" s="8" customFormat="1" ht="30" customHeight="1">
      <c r="E1155" s="10"/>
      <c r="K1155" s="10"/>
      <c r="M1155" s="10"/>
      <c r="N1155" s="11"/>
      <c r="O1155" s="11"/>
      <c r="P1155" s="19"/>
      <c r="Q1155" s="11"/>
      <c r="R1155" s="11"/>
      <c r="T1155" s="10"/>
      <c r="U1155" s="10"/>
    </row>
    <row r="1156" spans="5:21" s="8" customFormat="1" ht="30" customHeight="1">
      <c r="E1156" s="10"/>
      <c r="K1156" s="10"/>
      <c r="M1156" s="10"/>
      <c r="N1156" s="11"/>
      <c r="O1156" s="11"/>
      <c r="P1156" s="19"/>
      <c r="Q1156" s="11"/>
      <c r="R1156" s="11"/>
      <c r="T1156" s="10"/>
      <c r="U1156" s="10"/>
    </row>
    <row r="1157" spans="5:21" s="8" customFormat="1" ht="30" customHeight="1">
      <c r="E1157" s="10"/>
      <c r="K1157" s="10"/>
      <c r="M1157" s="10"/>
      <c r="N1157" s="11"/>
      <c r="O1157" s="11"/>
      <c r="P1157" s="19"/>
      <c r="Q1157" s="11"/>
      <c r="R1157" s="11"/>
      <c r="T1157" s="10"/>
      <c r="U1157" s="10"/>
    </row>
    <row r="1158" spans="5:21" s="8" customFormat="1" ht="30" customHeight="1">
      <c r="E1158" s="10"/>
      <c r="K1158" s="10"/>
      <c r="M1158" s="10"/>
      <c r="N1158" s="11"/>
      <c r="O1158" s="11"/>
      <c r="P1158" s="19"/>
      <c r="Q1158" s="11"/>
      <c r="R1158" s="11"/>
      <c r="T1158" s="10"/>
      <c r="U1158" s="10"/>
    </row>
    <row r="1159" spans="5:21" s="8" customFormat="1" ht="30" customHeight="1">
      <c r="E1159" s="10"/>
      <c r="K1159" s="10"/>
      <c r="M1159" s="10"/>
      <c r="N1159" s="11"/>
      <c r="O1159" s="11"/>
      <c r="P1159" s="19"/>
      <c r="Q1159" s="11"/>
      <c r="R1159" s="11"/>
      <c r="T1159" s="10"/>
      <c r="U1159" s="10"/>
    </row>
    <row r="1160" spans="5:21" s="8" customFormat="1" ht="30" customHeight="1">
      <c r="E1160" s="10"/>
      <c r="K1160" s="10"/>
      <c r="M1160" s="10"/>
      <c r="N1160" s="11"/>
      <c r="O1160" s="11"/>
      <c r="P1160" s="19"/>
      <c r="Q1160" s="11"/>
      <c r="R1160" s="11"/>
      <c r="T1160" s="10"/>
      <c r="U1160" s="10"/>
    </row>
    <row r="1161" spans="5:21" s="8" customFormat="1" ht="30" customHeight="1">
      <c r="E1161" s="10"/>
      <c r="K1161" s="10"/>
      <c r="M1161" s="10"/>
      <c r="N1161" s="11"/>
      <c r="O1161" s="11"/>
      <c r="P1161" s="19"/>
      <c r="Q1161" s="11"/>
      <c r="R1161" s="11"/>
      <c r="T1161" s="10"/>
      <c r="U1161" s="10"/>
    </row>
    <row r="1162" spans="5:21" s="8" customFormat="1" ht="30" customHeight="1">
      <c r="E1162" s="10"/>
      <c r="K1162" s="10"/>
      <c r="M1162" s="10"/>
      <c r="N1162" s="11"/>
      <c r="O1162" s="11"/>
      <c r="P1162" s="19"/>
      <c r="Q1162" s="11"/>
      <c r="R1162" s="11"/>
      <c r="T1162" s="10"/>
      <c r="U1162" s="10"/>
    </row>
    <row r="1163" spans="5:21" s="8" customFormat="1" ht="30" customHeight="1">
      <c r="E1163" s="10"/>
      <c r="K1163" s="10"/>
      <c r="M1163" s="10"/>
      <c r="N1163" s="11"/>
      <c r="O1163" s="11"/>
      <c r="P1163" s="19"/>
      <c r="Q1163" s="11"/>
      <c r="R1163" s="11"/>
      <c r="T1163" s="10"/>
      <c r="U1163" s="10"/>
    </row>
    <row r="1164" spans="5:21" s="8" customFormat="1" ht="30" customHeight="1">
      <c r="E1164" s="10"/>
      <c r="K1164" s="10"/>
      <c r="M1164" s="10"/>
      <c r="N1164" s="11"/>
      <c r="O1164" s="11"/>
      <c r="P1164" s="19"/>
      <c r="Q1164" s="11"/>
      <c r="R1164" s="11"/>
      <c r="T1164" s="10"/>
      <c r="U1164" s="10"/>
    </row>
    <row r="1165" spans="5:21" s="8" customFormat="1" ht="30" customHeight="1">
      <c r="E1165" s="10"/>
      <c r="K1165" s="10"/>
      <c r="M1165" s="10"/>
      <c r="N1165" s="11"/>
      <c r="O1165" s="11"/>
      <c r="P1165" s="19"/>
      <c r="Q1165" s="11"/>
      <c r="R1165" s="11"/>
      <c r="T1165" s="10"/>
      <c r="U1165" s="10"/>
    </row>
    <row r="1166" spans="5:21" s="8" customFormat="1" ht="30" customHeight="1">
      <c r="E1166" s="10"/>
      <c r="K1166" s="10"/>
      <c r="M1166" s="10"/>
      <c r="N1166" s="11"/>
      <c r="O1166" s="11"/>
      <c r="P1166" s="19"/>
      <c r="Q1166" s="11"/>
      <c r="R1166" s="11"/>
      <c r="T1166" s="10"/>
      <c r="U1166" s="10"/>
    </row>
    <row r="1167" spans="5:21" s="8" customFormat="1" ht="30" customHeight="1">
      <c r="E1167" s="10"/>
      <c r="K1167" s="10"/>
      <c r="M1167" s="10"/>
      <c r="N1167" s="11"/>
      <c r="O1167" s="11"/>
      <c r="P1167" s="19"/>
      <c r="Q1167" s="11"/>
      <c r="R1167" s="11"/>
      <c r="T1167" s="10"/>
      <c r="U1167" s="10"/>
    </row>
    <row r="1168" spans="5:21" s="8" customFormat="1" ht="30" customHeight="1">
      <c r="E1168" s="10"/>
      <c r="K1168" s="10"/>
      <c r="M1168" s="10"/>
      <c r="N1168" s="11"/>
      <c r="O1168" s="11"/>
      <c r="P1168" s="19"/>
      <c r="Q1168" s="11"/>
      <c r="R1168" s="11"/>
      <c r="T1168" s="10"/>
      <c r="U1168" s="10"/>
    </row>
    <row r="1169" spans="5:21" s="8" customFormat="1" ht="30" customHeight="1">
      <c r="E1169" s="10"/>
      <c r="K1169" s="10"/>
      <c r="M1169" s="10"/>
      <c r="N1169" s="11"/>
      <c r="O1169" s="11"/>
      <c r="P1169" s="19"/>
      <c r="Q1169" s="11"/>
      <c r="R1169" s="11"/>
      <c r="T1169" s="10"/>
      <c r="U1169" s="10"/>
    </row>
    <row r="1170" spans="5:21" s="8" customFormat="1" ht="30" customHeight="1">
      <c r="E1170" s="10"/>
      <c r="K1170" s="10"/>
      <c r="M1170" s="10"/>
      <c r="N1170" s="11"/>
      <c r="O1170" s="11"/>
      <c r="P1170" s="19"/>
      <c r="Q1170" s="11"/>
      <c r="R1170" s="11"/>
      <c r="T1170" s="10"/>
      <c r="U1170" s="10"/>
    </row>
    <row r="1171" spans="5:21" s="8" customFormat="1" ht="30" customHeight="1">
      <c r="E1171" s="10"/>
      <c r="K1171" s="10"/>
      <c r="M1171" s="10"/>
      <c r="N1171" s="11"/>
      <c r="O1171" s="11"/>
      <c r="P1171" s="19"/>
      <c r="Q1171" s="11"/>
      <c r="R1171" s="11"/>
      <c r="T1171" s="10"/>
      <c r="U1171" s="10"/>
    </row>
    <row r="1172" spans="5:21" s="8" customFormat="1" ht="30" customHeight="1">
      <c r="E1172" s="10"/>
      <c r="K1172" s="10"/>
      <c r="M1172" s="10"/>
      <c r="N1172" s="11"/>
      <c r="O1172" s="11"/>
      <c r="P1172" s="19"/>
      <c r="Q1172" s="11"/>
      <c r="R1172" s="11"/>
      <c r="T1172" s="10"/>
      <c r="U1172" s="10"/>
    </row>
    <row r="1173" spans="5:21" s="8" customFormat="1" ht="30" customHeight="1">
      <c r="E1173" s="10"/>
      <c r="K1173" s="10"/>
      <c r="M1173" s="10"/>
      <c r="N1173" s="11"/>
      <c r="O1173" s="11"/>
      <c r="P1173" s="19"/>
      <c r="Q1173" s="11"/>
      <c r="R1173" s="11"/>
      <c r="T1173" s="10"/>
      <c r="U1173" s="10"/>
    </row>
    <row r="1174" spans="5:21" s="8" customFormat="1" ht="30" customHeight="1">
      <c r="E1174" s="10"/>
      <c r="K1174" s="10"/>
      <c r="M1174" s="10"/>
      <c r="N1174" s="11"/>
      <c r="O1174" s="11"/>
      <c r="P1174" s="19"/>
      <c r="Q1174" s="11"/>
      <c r="R1174" s="11"/>
      <c r="T1174" s="10"/>
      <c r="U1174" s="10"/>
    </row>
    <row r="1175" spans="5:21" s="8" customFormat="1" ht="30" customHeight="1">
      <c r="E1175" s="10"/>
      <c r="K1175" s="10"/>
      <c r="M1175" s="10"/>
      <c r="N1175" s="11"/>
      <c r="O1175" s="11"/>
      <c r="P1175" s="19"/>
      <c r="Q1175" s="11"/>
      <c r="R1175" s="11"/>
      <c r="T1175" s="10"/>
      <c r="U1175" s="10"/>
    </row>
    <row r="1176" spans="5:21" s="8" customFormat="1" ht="30" customHeight="1">
      <c r="E1176" s="10"/>
      <c r="K1176" s="10"/>
      <c r="M1176" s="10"/>
      <c r="N1176" s="11"/>
      <c r="O1176" s="11"/>
      <c r="P1176" s="19"/>
      <c r="Q1176" s="11"/>
      <c r="R1176" s="11"/>
      <c r="T1176" s="10"/>
      <c r="U1176" s="10"/>
    </row>
    <row r="1177" spans="5:21" s="8" customFormat="1" ht="30" customHeight="1">
      <c r="E1177" s="10"/>
      <c r="K1177" s="10"/>
      <c r="M1177" s="10"/>
      <c r="N1177" s="11"/>
      <c r="O1177" s="11"/>
      <c r="P1177" s="19"/>
      <c r="Q1177" s="11"/>
      <c r="R1177" s="11"/>
      <c r="T1177" s="10"/>
      <c r="U1177" s="10"/>
    </row>
    <row r="1178" spans="5:21" s="8" customFormat="1" ht="30" customHeight="1">
      <c r="E1178" s="10"/>
      <c r="K1178" s="10"/>
      <c r="M1178" s="10"/>
      <c r="N1178" s="11"/>
      <c r="O1178" s="11"/>
      <c r="P1178" s="19"/>
      <c r="Q1178" s="11"/>
      <c r="R1178" s="11"/>
      <c r="T1178" s="10"/>
      <c r="U1178" s="10"/>
    </row>
    <row r="1179" spans="5:21" s="8" customFormat="1" ht="30" customHeight="1">
      <c r="E1179" s="10"/>
      <c r="K1179" s="10"/>
      <c r="M1179" s="10"/>
      <c r="N1179" s="11"/>
      <c r="O1179" s="11"/>
      <c r="P1179" s="19"/>
      <c r="Q1179" s="11"/>
      <c r="R1179" s="11"/>
      <c r="T1179" s="10"/>
      <c r="U1179" s="10"/>
    </row>
    <row r="1180" spans="5:21" s="8" customFormat="1" ht="30" customHeight="1">
      <c r="E1180" s="10"/>
      <c r="K1180" s="10"/>
      <c r="M1180" s="10"/>
      <c r="N1180" s="11"/>
      <c r="O1180" s="11"/>
      <c r="P1180" s="19"/>
      <c r="Q1180" s="11"/>
      <c r="R1180" s="11"/>
      <c r="T1180" s="10"/>
      <c r="U1180" s="10"/>
    </row>
    <row r="1181" spans="5:21" s="8" customFormat="1" ht="30" customHeight="1">
      <c r="E1181" s="10"/>
      <c r="K1181" s="10"/>
      <c r="M1181" s="10"/>
      <c r="N1181" s="11"/>
      <c r="O1181" s="11"/>
      <c r="P1181" s="19"/>
      <c r="Q1181" s="11"/>
      <c r="R1181" s="11"/>
      <c r="T1181" s="10"/>
      <c r="U1181" s="10"/>
    </row>
    <row r="1182" spans="5:21" s="8" customFormat="1" ht="30" customHeight="1">
      <c r="E1182" s="10"/>
      <c r="K1182" s="10"/>
      <c r="M1182" s="10"/>
      <c r="N1182" s="11"/>
      <c r="O1182" s="11"/>
      <c r="P1182" s="19"/>
      <c r="Q1182" s="11"/>
      <c r="R1182" s="11"/>
      <c r="T1182" s="10"/>
      <c r="U1182" s="10"/>
    </row>
    <row r="1183" spans="5:21" s="8" customFormat="1" ht="30" customHeight="1">
      <c r="E1183" s="10"/>
      <c r="K1183" s="10"/>
      <c r="M1183" s="10"/>
      <c r="N1183" s="11"/>
      <c r="O1183" s="11"/>
      <c r="P1183" s="19"/>
      <c r="Q1183" s="11"/>
      <c r="R1183" s="11"/>
      <c r="T1183" s="10"/>
      <c r="U1183" s="10"/>
    </row>
    <row r="1184" spans="5:21" s="8" customFormat="1" ht="30" customHeight="1">
      <c r="E1184" s="10"/>
      <c r="K1184" s="10"/>
      <c r="M1184" s="10"/>
      <c r="N1184" s="11"/>
      <c r="O1184" s="11"/>
      <c r="P1184" s="19"/>
      <c r="Q1184" s="11"/>
      <c r="R1184" s="11"/>
      <c r="T1184" s="10"/>
      <c r="U1184" s="10"/>
    </row>
    <row r="1185" spans="5:21" s="8" customFormat="1" ht="30" customHeight="1">
      <c r="E1185" s="10"/>
      <c r="K1185" s="10"/>
      <c r="M1185" s="10"/>
      <c r="N1185" s="11"/>
      <c r="O1185" s="11"/>
      <c r="P1185" s="19"/>
      <c r="Q1185" s="11"/>
      <c r="R1185" s="11"/>
      <c r="T1185" s="10"/>
      <c r="U1185" s="10"/>
    </row>
    <row r="1186" spans="5:21" s="8" customFormat="1" ht="30" customHeight="1">
      <c r="E1186" s="10"/>
      <c r="K1186" s="10"/>
      <c r="M1186" s="10"/>
      <c r="N1186" s="11"/>
      <c r="O1186" s="11"/>
      <c r="P1186" s="19"/>
      <c r="Q1186" s="11"/>
      <c r="R1186" s="11"/>
      <c r="T1186" s="10"/>
      <c r="U1186" s="10"/>
    </row>
    <row r="1187" spans="5:21" s="8" customFormat="1" ht="30" customHeight="1">
      <c r="E1187" s="10"/>
      <c r="K1187" s="10"/>
      <c r="M1187" s="10"/>
      <c r="N1187" s="11"/>
      <c r="O1187" s="11"/>
      <c r="P1187" s="19"/>
      <c r="Q1187" s="11"/>
      <c r="R1187" s="11"/>
      <c r="T1187" s="10"/>
      <c r="U1187" s="10"/>
    </row>
    <row r="1188" spans="5:21" s="8" customFormat="1" ht="30" customHeight="1">
      <c r="E1188" s="10"/>
      <c r="K1188" s="10"/>
      <c r="M1188" s="10"/>
      <c r="N1188" s="11"/>
      <c r="O1188" s="11"/>
      <c r="P1188" s="19"/>
      <c r="Q1188" s="11"/>
      <c r="R1188" s="11"/>
      <c r="T1188" s="10"/>
      <c r="U1188" s="10"/>
    </row>
    <row r="1189" spans="5:21" s="8" customFormat="1" ht="30" customHeight="1">
      <c r="E1189" s="10"/>
      <c r="K1189" s="10"/>
      <c r="M1189" s="10"/>
      <c r="N1189" s="11"/>
      <c r="O1189" s="11"/>
      <c r="P1189" s="19"/>
      <c r="Q1189" s="11"/>
      <c r="R1189" s="11"/>
      <c r="T1189" s="10"/>
      <c r="U1189" s="10"/>
    </row>
    <row r="1190" spans="5:21" s="8" customFormat="1" ht="30" customHeight="1">
      <c r="E1190" s="10"/>
      <c r="K1190" s="10"/>
      <c r="M1190" s="10"/>
      <c r="N1190" s="11"/>
      <c r="O1190" s="11"/>
      <c r="P1190" s="19"/>
      <c r="Q1190" s="11"/>
      <c r="R1190" s="11"/>
      <c r="T1190" s="10"/>
      <c r="U1190" s="10"/>
    </row>
    <row r="1191" spans="5:21" s="8" customFormat="1" ht="30" customHeight="1">
      <c r="E1191" s="10"/>
      <c r="K1191" s="10"/>
      <c r="M1191" s="10"/>
      <c r="N1191" s="11"/>
      <c r="O1191" s="11"/>
      <c r="P1191" s="19"/>
      <c r="Q1191" s="11"/>
      <c r="R1191" s="11"/>
      <c r="T1191" s="10"/>
      <c r="U1191" s="10"/>
    </row>
    <row r="1192" spans="5:21" s="8" customFormat="1" ht="30" customHeight="1">
      <c r="E1192" s="10"/>
      <c r="K1192" s="10"/>
      <c r="M1192" s="10"/>
      <c r="N1192" s="11"/>
      <c r="O1192" s="11"/>
      <c r="P1192" s="19"/>
      <c r="Q1192" s="11"/>
      <c r="R1192" s="11"/>
      <c r="T1192" s="10"/>
      <c r="U1192" s="10"/>
    </row>
    <row r="1193" spans="5:21" s="8" customFormat="1" ht="30" customHeight="1">
      <c r="E1193" s="10"/>
      <c r="K1193" s="10"/>
      <c r="M1193" s="10"/>
      <c r="N1193" s="11"/>
      <c r="O1193" s="11"/>
      <c r="P1193" s="19"/>
      <c r="Q1193" s="11"/>
      <c r="R1193" s="11"/>
      <c r="T1193" s="10"/>
      <c r="U1193" s="10"/>
    </row>
    <row r="1194" spans="5:21" s="8" customFormat="1" ht="30" customHeight="1">
      <c r="E1194" s="10"/>
      <c r="K1194" s="10"/>
      <c r="M1194" s="10"/>
      <c r="N1194" s="11"/>
      <c r="O1194" s="11"/>
      <c r="P1194" s="19"/>
      <c r="Q1194" s="11"/>
      <c r="R1194" s="11"/>
      <c r="T1194" s="10"/>
      <c r="U1194" s="10"/>
    </row>
    <row r="1195" spans="5:21" s="8" customFormat="1" ht="30" customHeight="1">
      <c r="E1195" s="10"/>
      <c r="K1195" s="10"/>
      <c r="M1195" s="10"/>
      <c r="N1195" s="11"/>
      <c r="O1195" s="11"/>
      <c r="P1195" s="19"/>
      <c r="Q1195" s="11"/>
      <c r="R1195" s="11"/>
      <c r="T1195" s="10"/>
      <c r="U1195" s="10"/>
    </row>
    <row r="1196" spans="5:21" s="8" customFormat="1" ht="30" customHeight="1">
      <c r="E1196" s="10"/>
      <c r="K1196" s="10"/>
      <c r="M1196" s="10"/>
      <c r="N1196" s="11"/>
      <c r="O1196" s="11"/>
      <c r="P1196" s="19"/>
      <c r="Q1196" s="11"/>
      <c r="R1196" s="11"/>
      <c r="T1196" s="10"/>
      <c r="U1196" s="10"/>
    </row>
    <row r="1197" spans="5:21" s="8" customFormat="1" ht="30" customHeight="1">
      <c r="E1197" s="10"/>
      <c r="K1197" s="10"/>
      <c r="M1197" s="10"/>
      <c r="N1197" s="11"/>
      <c r="O1197" s="11"/>
      <c r="P1197" s="19"/>
      <c r="Q1197" s="11"/>
      <c r="R1197" s="11"/>
      <c r="T1197" s="10"/>
      <c r="U1197" s="10"/>
    </row>
    <row r="1198" spans="5:21" s="8" customFormat="1" ht="30" customHeight="1">
      <c r="E1198" s="10"/>
      <c r="K1198" s="10"/>
      <c r="M1198" s="10"/>
      <c r="N1198" s="11"/>
      <c r="O1198" s="11"/>
      <c r="P1198" s="19"/>
      <c r="Q1198" s="11"/>
      <c r="R1198" s="11"/>
      <c r="T1198" s="10"/>
      <c r="U1198" s="10"/>
    </row>
    <row r="1199" spans="5:21" s="8" customFormat="1" ht="30" customHeight="1">
      <c r="E1199" s="10"/>
      <c r="K1199" s="10"/>
      <c r="M1199" s="10"/>
      <c r="N1199" s="11"/>
      <c r="O1199" s="11"/>
      <c r="P1199" s="19"/>
      <c r="Q1199" s="11"/>
      <c r="R1199" s="11"/>
      <c r="T1199" s="10"/>
      <c r="U1199" s="10"/>
    </row>
    <row r="1200" spans="5:21" s="8" customFormat="1" ht="30" customHeight="1">
      <c r="E1200" s="10"/>
      <c r="K1200" s="10"/>
      <c r="M1200" s="10"/>
      <c r="N1200" s="11"/>
      <c r="O1200" s="11"/>
      <c r="P1200" s="19"/>
      <c r="Q1200" s="11"/>
      <c r="R1200" s="11"/>
      <c r="T1200" s="10"/>
      <c r="U1200" s="10"/>
    </row>
    <row r="1201" spans="5:21" s="8" customFormat="1" ht="30" customHeight="1">
      <c r="E1201" s="10"/>
      <c r="K1201" s="10"/>
      <c r="M1201" s="10"/>
      <c r="N1201" s="11"/>
      <c r="O1201" s="11"/>
      <c r="P1201" s="19"/>
      <c r="Q1201" s="11"/>
      <c r="R1201" s="11"/>
      <c r="T1201" s="10"/>
      <c r="U1201" s="10"/>
    </row>
    <row r="1202" spans="5:21" s="8" customFormat="1" ht="30" customHeight="1">
      <c r="E1202" s="10"/>
      <c r="K1202" s="10"/>
      <c r="M1202" s="10"/>
      <c r="N1202" s="11"/>
      <c r="O1202" s="11"/>
      <c r="P1202" s="19"/>
      <c r="Q1202" s="11"/>
      <c r="R1202" s="11"/>
      <c r="T1202" s="10"/>
      <c r="U1202" s="10"/>
    </row>
    <row r="1203" spans="5:21" s="8" customFormat="1" ht="30" customHeight="1">
      <c r="E1203" s="10"/>
      <c r="K1203" s="10"/>
      <c r="M1203" s="10"/>
      <c r="N1203" s="11"/>
      <c r="O1203" s="11"/>
      <c r="P1203" s="19"/>
      <c r="Q1203" s="11"/>
      <c r="R1203" s="11"/>
      <c r="T1203" s="10"/>
      <c r="U1203" s="10"/>
    </row>
    <row r="1204" spans="5:21" s="8" customFormat="1" ht="30" customHeight="1">
      <c r="E1204" s="10"/>
      <c r="K1204" s="10"/>
      <c r="M1204" s="10"/>
      <c r="N1204" s="11"/>
      <c r="O1204" s="11"/>
      <c r="P1204" s="19"/>
      <c r="Q1204" s="11"/>
      <c r="R1204" s="11"/>
      <c r="T1204" s="10"/>
      <c r="U1204" s="10"/>
    </row>
    <row r="1205" spans="5:21" s="8" customFormat="1" ht="30" customHeight="1">
      <c r="E1205" s="10"/>
      <c r="K1205" s="10"/>
      <c r="M1205" s="10"/>
      <c r="N1205" s="11"/>
      <c r="O1205" s="11"/>
      <c r="P1205" s="19"/>
      <c r="Q1205" s="11"/>
      <c r="R1205" s="11"/>
      <c r="T1205" s="10"/>
      <c r="U1205" s="10"/>
    </row>
    <row r="1206" spans="5:21" s="8" customFormat="1" ht="30" customHeight="1">
      <c r="E1206" s="10"/>
      <c r="K1206" s="10"/>
      <c r="M1206" s="10"/>
      <c r="N1206" s="11"/>
      <c r="O1206" s="11"/>
      <c r="P1206" s="19"/>
      <c r="Q1206" s="11"/>
      <c r="R1206" s="11"/>
      <c r="T1206" s="10"/>
      <c r="U1206" s="10"/>
    </row>
    <row r="1207" spans="5:21" s="8" customFormat="1" ht="30" customHeight="1">
      <c r="E1207" s="10"/>
      <c r="K1207" s="10"/>
      <c r="M1207" s="10"/>
      <c r="N1207" s="11"/>
      <c r="O1207" s="11"/>
      <c r="P1207" s="19"/>
      <c r="Q1207" s="11"/>
      <c r="R1207" s="11"/>
      <c r="T1207" s="10"/>
      <c r="U1207" s="10"/>
    </row>
    <row r="1208" spans="5:21" s="8" customFormat="1" ht="30" customHeight="1">
      <c r="E1208" s="10"/>
      <c r="K1208" s="10"/>
      <c r="M1208" s="10"/>
      <c r="N1208" s="11"/>
      <c r="O1208" s="11"/>
      <c r="P1208" s="19"/>
      <c r="Q1208" s="11"/>
      <c r="R1208" s="11"/>
      <c r="T1208" s="10"/>
      <c r="U1208" s="10"/>
    </row>
    <row r="1209" spans="5:21" s="8" customFormat="1" ht="30" customHeight="1">
      <c r="E1209" s="10"/>
      <c r="K1209" s="10"/>
      <c r="M1209" s="10"/>
      <c r="N1209" s="11"/>
      <c r="O1209" s="11"/>
      <c r="P1209" s="19"/>
      <c r="Q1209" s="11"/>
      <c r="R1209" s="11"/>
      <c r="T1209" s="10"/>
      <c r="U1209" s="10"/>
    </row>
    <row r="1210" spans="5:21" s="8" customFormat="1" ht="30" customHeight="1">
      <c r="E1210" s="10"/>
      <c r="K1210" s="10"/>
      <c r="M1210" s="10"/>
      <c r="N1210" s="11"/>
      <c r="O1210" s="11"/>
      <c r="P1210" s="19"/>
      <c r="Q1210" s="11"/>
      <c r="R1210" s="11"/>
      <c r="T1210" s="10"/>
      <c r="U1210" s="10"/>
    </row>
    <row r="1211" spans="5:21" s="8" customFormat="1" ht="30" customHeight="1">
      <c r="E1211" s="10"/>
      <c r="K1211" s="10"/>
      <c r="M1211" s="10"/>
      <c r="N1211" s="11"/>
      <c r="O1211" s="11"/>
      <c r="P1211" s="19"/>
      <c r="Q1211" s="11"/>
      <c r="R1211" s="11"/>
      <c r="T1211" s="10"/>
      <c r="U1211" s="10"/>
    </row>
    <row r="1212" spans="5:21" s="8" customFormat="1" ht="30" customHeight="1">
      <c r="E1212" s="10"/>
      <c r="K1212" s="10"/>
      <c r="M1212" s="10"/>
      <c r="N1212" s="11"/>
      <c r="O1212" s="11"/>
      <c r="P1212" s="19"/>
      <c r="Q1212" s="11"/>
      <c r="R1212" s="11"/>
      <c r="T1212" s="10"/>
      <c r="U1212" s="10"/>
    </row>
    <row r="1213" spans="5:21" s="8" customFormat="1" ht="30" customHeight="1">
      <c r="E1213" s="10"/>
      <c r="K1213" s="10"/>
      <c r="M1213" s="10"/>
      <c r="N1213" s="11"/>
      <c r="O1213" s="11"/>
      <c r="P1213" s="19"/>
      <c r="Q1213" s="11"/>
      <c r="R1213" s="11"/>
      <c r="T1213" s="10"/>
      <c r="U1213" s="10"/>
    </row>
    <row r="1214" spans="5:21" s="8" customFormat="1" ht="30" customHeight="1">
      <c r="E1214" s="10"/>
      <c r="K1214" s="10"/>
      <c r="M1214" s="10"/>
      <c r="N1214" s="11"/>
      <c r="O1214" s="11"/>
      <c r="P1214" s="19"/>
      <c r="Q1214" s="11"/>
      <c r="R1214" s="11"/>
      <c r="T1214" s="10"/>
      <c r="U1214" s="10"/>
    </row>
    <row r="1215" spans="5:21" s="8" customFormat="1" ht="30" customHeight="1">
      <c r="E1215" s="10"/>
      <c r="K1215" s="10"/>
      <c r="M1215" s="10"/>
      <c r="N1215" s="11"/>
      <c r="O1215" s="11"/>
      <c r="P1215" s="19"/>
      <c r="Q1215" s="11"/>
      <c r="R1215" s="11"/>
      <c r="T1215" s="10"/>
      <c r="U1215" s="10"/>
    </row>
    <row r="1216" spans="5:21" s="8" customFormat="1" ht="30" customHeight="1">
      <c r="E1216" s="10"/>
      <c r="K1216" s="10"/>
      <c r="M1216" s="10"/>
      <c r="N1216" s="11"/>
      <c r="O1216" s="11"/>
      <c r="P1216" s="19"/>
      <c r="Q1216" s="11"/>
      <c r="R1216" s="11"/>
      <c r="T1216" s="10"/>
      <c r="U1216" s="10"/>
    </row>
    <row r="1217" spans="5:21" s="8" customFormat="1" ht="30" customHeight="1">
      <c r="E1217" s="10"/>
      <c r="K1217" s="10"/>
      <c r="M1217" s="10"/>
      <c r="N1217" s="11"/>
      <c r="O1217" s="11"/>
      <c r="P1217" s="19"/>
      <c r="Q1217" s="11"/>
      <c r="R1217" s="11"/>
      <c r="T1217" s="10"/>
      <c r="U1217" s="10"/>
    </row>
    <row r="1218" spans="5:21" s="8" customFormat="1" ht="30" customHeight="1">
      <c r="E1218" s="10"/>
      <c r="K1218" s="10"/>
      <c r="M1218" s="10"/>
      <c r="N1218" s="11"/>
      <c r="O1218" s="11"/>
      <c r="P1218" s="19"/>
      <c r="Q1218" s="11"/>
      <c r="R1218" s="11"/>
      <c r="T1218" s="10"/>
      <c r="U1218" s="10"/>
    </row>
    <row r="1219" spans="5:21" s="8" customFormat="1" ht="30" customHeight="1">
      <c r="E1219" s="10"/>
      <c r="K1219" s="10"/>
      <c r="M1219" s="10"/>
      <c r="N1219" s="11"/>
      <c r="O1219" s="11"/>
      <c r="P1219" s="19"/>
      <c r="Q1219" s="11"/>
      <c r="R1219" s="11"/>
      <c r="T1219" s="10"/>
      <c r="U1219" s="10"/>
    </row>
    <row r="1220" spans="5:21" s="8" customFormat="1" ht="30" customHeight="1">
      <c r="E1220" s="10"/>
      <c r="K1220" s="10"/>
      <c r="M1220" s="10"/>
      <c r="N1220" s="11"/>
      <c r="O1220" s="11"/>
      <c r="P1220" s="19"/>
      <c r="Q1220" s="11"/>
      <c r="R1220" s="11"/>
      <c r="T1220" s="10"/>
      <c r="U1220" s="10"/>
    </row>
    <row r="1221" spans="5:21" s="8" customFormat="1" ht="30" customHeight="1">
      <c r="E1221" s="10"/>
      <c r="K1221" s="10"/>
      <c r="M1221" s="10"/>
      <c r="N1221" s="11"/>
      <c r="O1221" s="11"/>
      <c r="P1221" s="19"/>
      <c r="Q1221" s="11"/>
      <c r="R1221" s="11"/>
      <c r="T1221" s="10"/>
      <c r="U1221" s="10"/>
    </row>
    <row r="1222" spans="5:21" s="8" customFormat="1" ht="30" customHeight="1">
      <c r="E1222" s="10"/>
      <c r="K1222" s="10"/>
      <c r="M1222" s="10"/>
      <c r="N1222" s="11"/>
      <c r="O1222" s="11"/>
      <c r="P1222" s="19"/>
      <c r="Q1222" s="11"/>
      <c r="R1222" s="11"/>
      <c r="T1222" s="10"/>
      <c r="U1222" s="10"/>
    </row>
    <row r="1223" spans="5:21" s="8" customFormat="1" ht="30" customHeight="1">
      <c r="E1223" s="10"/>
      <c r="K1223" s="10"/>
      <c r="M1223" s="10"/>
      <c r="N1223" s="11"/>
      <c r="O1223" s="11"/>
      <c r="P1223" s="19"/>
      <c r="Q1223" s="11"/>
      <c r="R1223" s="11"/>
      <c r="T1223" s="10"/>
      <c r="U1223" s="10"/>
    </row>
    <row r="1224" spans="5:21" s="8" customFormat="1" ht="30" customHeight="1">
      <c r="E1224" s="10"/>
      <c r="K1224" s="10"/>
      <c r="M1224" s="10"/>
      <c r="N1224" s="11"/>
      <c r="O1224" s="11"/>
      <c r="P1224" s="19"/>
      <c r="Q1224" s="11"/>
      <c r="R1224" s="11"/>
      <c r="T1224" s="10"/>
      <c r="U1224" s="10"/>
    </row>
    <row r="1225" spans="5:21" s="8" customFormat="1" ht="30" customHeight="1">
      <c r="E1225" s="10"/>
      <c r="K1225" s="10"/>
      <c r="M1225" s="10"/>
      <c r="N1225" s="11"/>
      <c r="O1225" s="11"/>
      <c r="P1225" s="19"/>
      <c r="Q1225" s="11"/>
      <c r="R1225" s="11"/>
      <c r="T1225" s="10"/>
      <c r="U1225" s="10"/>
    </row>
    <row r="1226" spans="5:21" s="8" customFormat="1" ht="30" customHeight="1">
      <c r="E1226" s="10"/>
      <c r="K1226" s="10"/>
      <c r="M1226" s="10"/>
      <c r="N1226" s="11"/>
      <c r="O1226" s="11"/>
      <c r="P1226" s="19"/>
      <c r="Q1226" s="11"/>
      <c r="R1226" s="11"/>
      <c r="T1226" s="10"/>
      <c r="U1226" s="10"/>
    </row>
    <row r="1227" spans="5:21" s="8" customFormat="1" ht="30" customHeight="1">
      <c r="E1227" s="10"/>
      <c r="K1227" s="10"/>
      <c r="M1227" s="10"/>
      <c r="N1227" s="11"/>
      <c r="O1227" s="11"/>
      <c r="P1227" s="19"/>
      <c r="Q1227" s="11"/>
      <c r="R1227" s="11"/>
      <c r="T1227" s="10"/>
      <c r="U1227" s="10"/>
    </row>
    <row r="1228" spans="5:21" s="8" customFormat="1" ht="30" customHeight="1">
      <c r="E1228" s="10"/>
      <c r="K1228" s="10"/>
      <c r="M1228" s="10"/>
      <c r="N1228" s="11"/>
      <c r="O1228" s="11"/>
      <c r="P1228" s="19"/>
      <c r="Q1228" s="11"/>
      <c r="R1228" s="11"/>
      <c r="T1228" s="10"/>
      <c r="U1228" s="10"/>
    </row>
    <row r="1229" spans="5:21" s="8" customFormat="1" ht="30" customHeight="1">
      <c r="E1229" s="10"/>
      <c r="K1229" s="10"/>
      <c r="M1229" s="10"/>
      <c r="N1229" s="11"/>
      <c r="O1229" s="11"/>
      <c r="P1229" s="19"/>
      <c r="Q1229" s="11"/>
      <c r="R1229" s="11"/>
      <c r="T1229" s="10"/>
      <c r="U1229" s="10"/>
    </row>
    <row r="1230" spans="5:21" s="8" customFormat="1" ht="30" customHeight="1">
      <c r="E1230" s="10"/>
      <c r="K1230" s="10"/>
      <c r="M1230" s="10"/>
      <c r="N1230" s="11"/>
      <c r="O1230" s="11"/>
      <c r="P1230" s="19"/>
      <c r="Q1230" s="11"/>
      <c r="R1230" s="11"/>
      <c r="T1230" s="10"/>
      <c r="U1230" s="10"/>
    </row>
    <row r="1231" spans="5:21" s="8" customFormat="1" ht="30" customHeight="1">
      <c r="E1231" s="10"/>
      <c r="K1231" s="10"/>
      <c r="M1231" s="10"/>
      <c r="N1231" s="11"/>
      <c r="O1231" s="11"/>
      <c r="P1231" s="19"/>
      <c r="Q1231" s="11"/>
      <c r="R1231" s="11"/>
      <c r="T1231" s="10"/>
      <c r="U1231" s="10"/>
    </row>
    <row r="1232" spans="5:21" s="8" customFormat="1" ht="30" customHeight="1">
      <c r="E1232" s="10"/>
      <c r="K1232" s="10"/>
      <c r="M1232" s="10"/>
      <c r="N1232" s="11"/>
      <c r="O1232" s="11"/>
      <c r="P1232" s="19"/>
      <c r="Q1232" s="11"/>
      <c r="R1232" s="11"/>
      <c r="T1232" s="10"/>
      <c r="U1232" s="10"/>
    </row>
    <row r="1233" spans="5:21" s="8" customFormat="1" ht="30" customHeight="1">
      <c r="E1233" s="10"/>
      <c r="K1233" s="10"/>
      <c r="M1233" s="10"/>
      <c r="N1233" s="11"/>
      <c r="O1233" s="11"/>
      <c r="P1233" s="19"/>
      <c r="Q1233" s="11"/>
      <c r="R1233" s="11"/>
      <c r="T1233" s="10"/>
      <c r="U1233" s="10"/>
    </row>
    <row r="1234" spans="5:21" s="8" customFormat="1" ht="30" customHeight="1">
      <c r="E1234" s="10"/>
      <c r="K1234" s="10"/>
      <c r="M1234" s="10"/>
      <c r="N1234" s="11"/>
      <c r="O1234" s="11"/>
      <c r="P1234" s="19"/>
      <c r="Q1234" s="11"/>
      <c r="R1234" s="11"/>
      <c r="T1234" s="10"/>
      <c r="U1234" s="10"/>
    </row>
    <row r="1235" spans="5:21" s="8" customFormat="1" ht="30" customHeight="1">
      <c r="E1235" s="10"/>
      <c r="K1235" s="10"/>
      <c r="M1235" s="10"/>
      <c r="N1235" s="11"/>
      <c r="O1235" s="11"/>
      <c r="P1235" s="19"/>
      <c r="Q1235" s="11"/>
      <c r="R1235" s="11"/>
      <c r="T1235" s="10"/>
      <c r="U1235" s="10"/>
    </row>
    <row r="1236" spans="5:21" s="8" customFormat="1" ht="30" customHeight="1">
      <c r="E1236" s="10"/>
      <c r="K1236" s="10"/>
      <c r="M1236" s="10"/>
      <c r="N1236" s="11"/>
      <c r="O1236" s="11"/>
      <c r="P1236" s="19"/>
      <c r="Q1236" s="11"/>
      <c r="R1236" s="11"/>
      <c r="T1236" s="10"/>
      <c r="U1236" s="10"/>
    </row>
    <row r="1237" spans="5:21" s="8" customFormat="1" ht="30" customHeight="1">
      <c r="E1237" s="10"/>
      <c r="K1237" s="10"/>
      <c r="M1237" s="10"/>
      <c r="N1237" s="11"/>
      <c r="O1237" s="11"/>
      <c r="P1237" s="19"/>
      <c r="Q1237" s="11"/>
      <c r="R1237" s="11"/>
      <c r="T1237" s="10"/>
      <c r="U1237" s="10"/>
    </row>
    <row r="1238" spans="5:21" s="8" customFormat="1" ht="30" customHeight="1">
      <c r="E1238" s="10"/>
      <c r="K1238" s="10"/>
      <c r="M1238" s="10"/>
      <c r="N1238" s="11"/>
      <c r="O1238" s="11"/>
      <c r="P1238" s="19"/>
      <c r="Q1238" s="11"/>
      <c r="R1238" s="11"/>
      <c r="T1238" s="10"/>
      <c r="U1238" s="10"/>
    </row>
    <row r="1239" spans="5:21" s="8" customFormat="1" ht="30" customHeight="1">
      <c r="E1239" s="10"/>
      <c r="K1239" s="10"/>
      <c r="M1239" s="10"/>
      <c r="N1239" s="11"/>
      <c r="O1239" s="11"/>
      <c r="P1239" s="19"/>
      <c r="Q1239" s="11"/>
      <c r="R1239" s="11"/>
      <c r="T1239" s="10"/>
      <c r="U1239" s="10"/>
    </row>
    <row r="1240" spans="5:21" s="8" customFormat="1" ht="30" customHeight="1">
      <c r="E1240" s="10"/>
      <c r="K1240" s="10"/>
      <c r="M1240" s="10"/>
      <c r="N1240" s="11"/>
      <c r="O1240" s="11"/>
      <c r="P1240" s="19"/>
      <c r="Q1240" s="11"/>
      <c r="R1240" s="11"/>
      <c r="T1240" s="10"/>
      <c r="U1240" s="10"/>
    </row>
    <row r="1241" spans="5:21" s="8" customFormat="1" ht="30" customHeight="1">
      <c r="E1241" s="10"/>
      <c r="K1241" s="10"/>
      <c r="M1241" s="10"/>
      <c r="N1241" s="11"/>
      <c r="O1241" s="11"/>
      <c r="P1241" s="19"/>
      <c r="Q1241" s="11"/>
      <c r="R1241" s="11"/>
      <c r="T1241" s="10"/>
      <c r="U1241" s="10"/>
    </row>
    <row r="1242" spans="5:21" s="8" customFormat="1" ht="30" customHeight="1">
      <c r="E1242" s="10"/>
      <c r="K1242" s="10"/>
      <c r="M1242" s="10"/>
      <c r="N1242" s="11"/>
      <c r="O1242" s="11"/>
      <c r="P1242" s="19"/>
      <c r="Q1242" s="11"/>
      <c r="R1242" s="11"/>
      <c r="T1242" s="10"/>
      <c r="U1242" s="10"/>
    </row>
    <row r="1243" spans="5:21" s="8" customFormat="1" ht="30" customHeight="1">
      <c r="E1243" s="10"/>
      <c r="K1243" s="10"/>
      <c r="M1243" s="10"/>
      <c r="N1243" s="11"/>
      <c r="O1243" s="11"/>
      <c r="P1243" s="19"/>
      <c r="Q1243" s="11"/>
      <c r="R1243" s="11"/>
      <c r="T1243" s="10"/>
      <c r="U1243" s="10"/>
    </row>
    <row r="1244" spans="5:21" s="8" customFormat="1" ht="30" customHeight="1">
      <c r="E1244" s="10"/>
      <c r="K1244" s="10"/>
      <c r="M1244" s="10"/>
      <c r="N1244" s="11"/>
      <c r="O1244" s="11"/>
      <c r="P1244" s="19"/>
      <c r="Q1244" s="11"/>
      <c r="R1244" s="11"/>
      <c r="T1244" s="10"/>
      <c r="U1244" s="10"/>
    </row>
    <row r="1245" spans="5:21" s="8" customFormat="1" ht="30" customHeight="1">
      <c r="E1245" s="10"/>
      <c r="K1245" s="10"/>
      <c r="M1245" s="10"/>
      <c r="N1245" s="11"/>
      <c r="O1245" s="11"/>
      <c r="P1245" s="19"/>
      <c r="Q1245" s="11"/>
      <c r="R1245" s="11"/>
      <c r="T1245" s="10"/>
      <c r="U1245" s="10"/>
    </row>
    <row r="1246" spans="5:21" s="8" customFormat="1" ht="30" customHeight="1">
      <c r="E1246" s="10"/>
      <c r="K1246" s="10"/>
      <c r="M1246" s="10"/>
      <c r="N1246" s="11"/>
      <c r="O1246" s="11"/>
      <c r="P1246" s="19"/>
      <c r="Q1246" s="11"/>
      <c r="R1246" s="11"/>
      <c r="T1246" s="10"/>
      <c r="U1246" s="10"/>
    </row>
    <row r="1247" spans="5:21" s="8" customFormat="1" ht="30" customHeight="1">
      <c r="E1247" s="10"/>
      <c r="K1247" s="10"/>
      <c r="M1247" s="10"/>
      <c r="N1247" s="11"/>
      <c r="O1247" s="11"/>
      <c r="P1247" s="19"/>
      <c r="Q1247" s="11"/>
      <c r="R1247" s="11"/>
      <c r="T1247" s="10"/>
      <c r="U1247" s="10"/>
    </row>
    <row r="1248" spans="5:21" s="8" customFormat="1" ht="30" customHeight="1">
      <c r="E1248" s="10"/>
      <c r="K1248" s="10"/>
      <c r="M1248" s="10"/>
      <c r="N1248" s="11"/>
      <c r="O1248" s="11"/>
      <c r="P1248" s="19"/>
      <c r="Q1248" s="11"/>
      <c r="R1248" s="11"/>
      <c r="T1248" s="10"/>
      <c r="U1248" s="10"/>
    </row>
    <row r="1249" spans="5:21" s="8" customFormat="1" ht="30" customHeight="1">
      <c r="E1249" s="10"/>
      <c r="K1249" s="10"/>
      <c r="M1249" s="10"/>
      <c r="N1249" s="11"/>
      <c r="O1249" s="11"/>
      <c r="P1249" s="19"/>
      <c r="Q1249" s="11"/>
      <c r="R1249" s="11"/>
      <c r="T1249" s="10"/>
      <c r="U1249" s="10"/>
    </row>
    <row r="1250" spans="5:21" s="8" customFormat="1" ht="30" customHeight="1">
      <c r="E1250" s="10"/>
      <c r="K1250" s="10"/>
      <c r="M1250" s="10"/>
      <c r="N1250" s="11"/>
      <c r="O1250" s="11"/>
      <c r="P1250" s="19"/>
      <c r="Q1250" s="11"/>
      <c r="R1250" s="11"/>
      <c r="T1250" s="10"/>
      <c r="U1250" s="10"/>
    </row>
    <row r="1251" spans="5:21" s="8" customFormat="1" ht="30" customHeight="1">
      <c r="E1251" s="10"/>
      <c r="K1251" s="10"/>
      <c r="M1251" s="10"/>
      <c r="N1251" s="11"/>
      <c r="O1251" s="11"/>
      <c r="P1251" s="19"/>
      <c r="Q1251" s="11"/>
      <c r="R1251" s="11"/>
      <c r="T1251" s="10"/>
      <c r="U1251" s="10"/>
    </row>
    <row r="1252" spans="5:21" s="8" customFormat="1" ht="30" customHeight="1">
      <c r="E1252" s="10"/>
      <c r="K1252" s="10"/>
      <c r="M1252" s="10"/>
      <c r="N1252" s="11"/>
      <c r="O1252" s="11"/>
      <c r="P1252" s="19"/>
      <c r="Q1252" s="11"/>
      <c r="R1252" s="11"/>
      <c r="T1252" s="10"/>
      <c r="U1252" s="10"/>
    </row>
    <row r="1253" spans="5:21" s="8" customFormat="1" ht="30" customHeight="1">
      <c r="E1253" s="10"/>
      <c r="K1253" s="10"/>
      <c r="M1253" s="10"/>
      <c r="N1253" s="11"/>
      <c r="O1253" s="11"/>
      <c r="P1253" s="19"/>
      <c r="Q1253" s="11"/>
      <c r="R1253" s="11"/>
      <c r="T1253" s="10"/>
      <c r="U1253" s="10"/>
    </row>
    <row r="1254" spans="5:21" s="8" customFormat="1" ht="30" customHeight="1">
      <c r="E1254" s="10"/>
      <c r="K1254" s="10"/>
      <c r="M1254" s="10"/>
      <c r="N1254" s="11"/>
      <c r="O1254" s="11"/>
      <c r="P1254" s="19"/>
      <c r="Q1254" s="11"/>
      <c r="R1254" s="11"/>
      <c r="T1254" s="10"/>
      <c r="U1254" s="10"/>
    </row>
    <row r="1255" spans="5:21" s="8" customFormat="1" ht="30" customHeight="1">
      <c r="E1255" s="10"/>
      <c r="K1255" s="10"/>
      <c r="M1255" s="10"/>
      <c r="N1255" s="11"/>
      <c r="O1255" s="11"/>
      <c r="P1255" s="19"/>
      <c r="Q1255" s="11"/>
      <c r="R1255" s="11"/>
      <c r="T1255" s="10"/>
      <c r="U1255" s="10"/>
    </row>
    <row r="1256" spans="5:21" s="8" customFormat="1" ht="30" customHeight="1">
      <c r="E1256" s="10"/>
      <c r="K1256" s="10"/>
      <c r="M1256" s="10"/>
      <c r="N1256" s="11"/>
      <c r="O1256" s="11"/>
      <c r="P1256" s="19"/>
      <c r="Q1256" s="11"/>
      <c r="R1256" s="11"/>
      <c r="T1256" s="10"/>
      <c r="U1256" s="10"/>
    </row>
    <row r="1257" spans="5:21" s="8" customFormat="1" ht="30" customHeight="1">
      <c r="E1257" s="10"/>
      <c r="K1257" s="10"/>
      <c r="M1257" s="10"/>
      <c r="N1257" s="11"/>
      <c r="O1257" s="11"/>
      <c r="P1257" s="19"/>
      <c r="Q1257" s="11"/>
      <c r="R1257" s="11"/>
      <c r="T1257" s="10"/>
      <c r="U1257" s="10"/>
    </row>
    <row r="1258" spans="5:21" s="8" customFormat="1" ht="30" customHeight="1">
      <c r="E1258" s="10"/>
      <c r="K1258" s="10"/>
      <c r="M1258" s="10"/>
      <c r="N1258" s="11"/>
      <c r="O1258" s="11"/>
      <c r="P1258" s="19"/>
      <c r="Q1258" s="11"/>
      <c r="R1258" s="11"/>
      <c r="T1258" s="10"/>
      <c r="U1258" s="10"/>
    </row>
    <row r="1259" spans="5:21" s="8" customFormat="1" ht="30" customHeight="1">
      <c r="E1259" s="10"/>
      <c r="K1259" s="10"/>
      <c r="M1259" s="10"/>
      <c r="N1259" s="11"/>
      <c r="O1259" s="11"/>
      <c r="P1259" s="19"/>
      <c r="Q1259" s="11"/>
      <c r="R1259" s="11"/>
      <c r="T1259" s="10"/>
      <c r="U1259" s="10"/>
    </row>
    <row r="1260" spans="5:21" s="8" customFormat="1" ht="30" customHeight="1">
      <c r="E1260" s="10"/>
      <c r="K1260" s="10"/>
      <c r="M1260" s="10"/>
      <c r="N1260" s="11"/>
      <c r="O1260" s="11"/>
      <c r="P1260" s="19"/>
      <c r="Q1260" s="11"/>
      <c r="R1260" s="11"/>
      <c r="T1260" s="10"/>
      <c r="U1260" s="10"/>
    </row>
    <row r="1261" spans="5:21" s="8" customFormat="1" ht="30" customHeight="1">
      <c r="E1261" s="10"/>
      <c r="K1261" s="10"/>
      <c r="M1261" s="10"/>
      <c r="N1261" s="11"/>
      <c r="O1261" s="11"/>
      <c r="P1261" s="19"/>
      <c r="Q1261" s="11"/>
      <c r="R1261" s="11"/>
      <c r="T1261" s="10"/>
      <c r="U1261" s="10"/>
    </row>
    <row r="1262" spans="5:21" s="8" customFormat="1" ht="30" customHeight="1">
      <c r="E1262" s="10"/>
      <c r="K1262" s="10"/>
      <c r="M1262" s="10"/>
      <c r="N1262" s="11"/>
      <c r="O1262" s="11"/>
      <c r="P1262" s="19"/>
      <c r="Q1262" s="11"/>
      <c r="R1262" s="11"/>
      <c r="T1262" s="10"/>
      <c r="U1262" s="10"/>
    </row>
    <row r="1263" spans="5:21" s="8" customFormat="1" ht="30" customHeight="1">
      <c r="E1263" s="10"/>
      <c r="K1263" s="10"/>
      <c r="M1263" s="10"/>
      <c r="N1263" s="11"/>
      <c r="O1263" s="11"/>
      <c r="P1263" s="19"/>
      <c r="Q1263" s="11"/>
      <c r="R1263" s="11"/>
      <c r="T1263" s="10"/>
      <c r="U1263" s="10"/>
    </row>
    <row r="1264" spans="5:21" s="8" customFormat="1" ht="30" customHeight="1">
      <c r="E1264" s="10"/>
      <c r="K1264" s="10"/>
      <c r="M1264" s="10"/>
      <c r="N1264" s="11"/>
      <c r="O1264" s="11"/>
      <c r="P1264" s="19"/>
      <c r="Q1264" s="11"/>
      <c r="R1264" s="11"/>
      <c r="T1264" s="10"/>
      <c r="U1264" s="10"/>
    </row>
    <row r="1265" spans="5:21" s="8" customFormat="1" ht="30" customHeight="1">
      <c r="E1265" s="10"/>
      <c r="K1265" s="10"/>
      <c r="M1265" s="10"/>
      <c r="N1265" s="11"/>
      <c r="O1265" s="11"/>
      <c r="P1265" s="19"/>
      <c r="Q1265" s="11"/>
      <c r="R1265" s="11"/>
      <c r="T1265" s="10"/>
      <c r="U1265" s="10"/>
    </row>
    <row r="1266" spans="5:21" s="8" customFormat="1" ht="30" customHeight="1">
      <c r="E1266" s="10"/>
      <c r="K1266" s="10"/>
      <c r="M1266" s="10"/>
      <c r="N1266" s="11"/>
      <c r="O1266" s="11"/>
      <c r="P1266" s="19"/>
      <c r="Q1266" s="11"/>
      <c r="R1266" s="11"/>
      <c r="T1266" s="10"/>
      <c r="U1266" s="10"/>
    </row>
    <row r="1267" spans="5:21" s="8" customFormat="1" ht="30" customHeight="1">
      <c r="E1267" s="10"/>
      <c r="K1267" s="10"/>
      <c r="M1267" s="10"/>
      <c r="N1267" s="11"/>
      <c r="O1267" s="11"/>
      <c r="P1267" s="19"/>
      <c r="Q1267" s="11"/>
      <c r="R1267" s="11"/>
      <c r="T1267" s="10"/>
      <c r="U1267" s="10"/>
    </row>
    <row r="1268" spans="5:21" s="8" customFormat="1" ht="30" customHeight="1">
      <c r="E1268" s="10"/>
      <c r="K1268" s="10"/>
      <c r="M1268" s="10"/>
      <c r="N1268" s="11"/>
      <c r="O1268" s="11"/>
      <c r="P1268" s="19"/>
      <c r="Q1268" s="11"/>
      <c r="R1268" s="11"/>
      <c r="T1268" s="10"/>
      <c r="U1268" s="10"/>
    </row>
    <row r="1269" spans="5:21" s="8" customFormat="1" ht="30" customHeight="1">
      <c r="E1269" s="10"/>
      <c r="K1269" s="10"/>
      <c r="M1269" s="10"/>
      <c r="N1269" s="11"/>
      <c r="O1269" s="11"/>
      <c r="P1269" s="19"/>
      <c r="Q1269" s="11"/>
      <c r="R1269" s="11"/>
      <c r="T1269" s="10"/>
      <c r="U1269" s="10"/>
    </row>
    <row r="1270" spans="5:21" s="8" customFormat="1" ht="30" customHeight="1">
      <c r="E1270" s="10"/>
      <c r="K1270" s="10"/>
      <c r="M1270" s="10"/>
      <c r="N1270" s="11"/>
      <c r="O1270" s="11"/>
      <c r="P1270" s="19"/>
      <c r="Q1270" s="11"/>
      <c r="R1270" s="11"/>
      <c r="T1270" s="10"/>
      <c r="U1270" s="10"/>
    </row>
    <row r="1271" spans="5:21" s="8" customFormat="1" ht="30" customHeight="1">
      <c r="E1271" s="10"/>
      <c r="K1271" s="10"/>
      <c r="M1271" s="10"/>
      <c r="N1271" s="11"/>
      <c r="O1271" s="11"/>
      <c r="P1271" s="19"/>
      <c r="Q1271" s="11"/>
      <c r="R1271" s="11"/>
      <c r="T1271" s="10"/>
      <c r="U1271" s="10"/>
    </row>
    <row r="1272" spans="5:21" s="8" customFormat="1" ht="30" customHeight="1">
      <c r="E1272" s="10"/>
      <c r="K1272" s="10"/>
      <c r="M1272" s="10"/>
      <c r="N1272" s="11"/>
      <c r="O1272" s="11"/>
      <c r="P1272" s="19"/>
      <c r="Q1272" s="11"/>
      <c r="R1272" s="11"/>
      <c r="T1272" s="10"/>
      <c r="U1272" s="10"/>
    </row>
    <row r="1273" spans="5:21" s="8" customFormat="1" ht="30" customHeight="1">
      <c r="E1273" s="10"/>
      <c r="K1273" s="10"/>
      <c r="M1273" s="10"/>
      <c r="N1273" s="11"/>
      <c r="O1273" s="11"/>
      <c r="P1273" s="19"/>
      <c r="Q1273" s="11"/>
      <c r="R1273" s="11"/>
      <c r="T1273" s="10"/>
      <c r="U1273" s="10"/>
    </row>
    <row r="1274" spans="5:21" s="8" customFormat="1" ht="30" customHeight="1">
      <c r="E1274" s="10"/>
      <c r="K1274" s="10"/>
      <c r="M1274" s="10"/>
      <c r="N1274" s="11"/>
      <c r="O1274" s="11"/>
      <c r="P1274" s="19"/>
      <c r="Q1274" s="11"/>
      <c r="R1274" s="11"/>
      <c r="T1274" s="10"/>
      <c r="U1274" s="10"/>
    </row>
    <row r="1275" spans="5:21" s="8" customFormat="1" ht="30" customHeight="1">
      <c r="E1275" s="10"/>
      <c r="K1275" s="10"/>
      <c r="M1275" s="10"/>
      <c r="N1275" s="11"/>
      <c r="O1275" s="11"/>
      <c r="P1275" s="19"/>
      <c r="Q1275" s="11"/>
      <c r="R1275" s="11"/>
      <c r="T1275" s="10"/>
      <c r="U1275" s="10"/>
    </row>
    <row r="1276" spans="5:21" s="8" customFormat="1" ht="30" customHeight="1">
      <c r="E1276" s="10"/>
      <c r="K1276" s="10"/>
      <c r="M1276" s="10"/>
      <c r="N1276" s="11"/>
      <c r="O1276" s="11"/>
      <c r="P1276" s="19"/>
      <c r="Q1276" s="11"/>
      <c r="R1276" s="11"/>
      <c r="T1276" s="10"/>
      <c r="U1276" s="10"/>
    </row>
    <row r="1277" spans="5:21" s="8" customFormat="1" ht="30" customHeight="1">
      <c r="E1277" s="10"/>
      <c r="K1277" s="10"/>
      <c r="M1277" s="10"/>
      <c r="N1277" s="11"/>
      <c r="O1277" s="11"/>
      <c r="P1277" s="19"/>
      <c r="Q1277" s="11"/>
      <c r="R1277" s="11"/>
      <c r="T1277" s="10"/>
      <c r="U1277" s="10"/>
    </row>
    <row r="1278" spans="5:21" s="8" customFormat="1" ht="30" customHeight="1">
      <c r="E1278" s="10"/>
      <c r="K1278" s="10"/>
      <c r="M1278" s="10"/>
      <c r="N1278" s="11"/>
      <c r="O1278" s="11"/>
      <c r="P1278" s="19"/>
      <c r="Q1278" s="11"/>
      <c r="R1278" s="11"/>
      <c r="T1278" s="10"/>
      <c r="U1278" s="10"/>
    </row>
    <row r="1279" spans="5:21" s="8" customFormat="1" ht="30" customHeight="1">
      <c r="E1279" s="10"/>
      <c r="K1279" s="10"/>
      <c r="M1279" s="10"/>
      <c r="N1279" s="11"/>
      <c r="O1279" s="11"/>
      <c r="P1279" s="19"/>
      <c r="Q1279" s="11"/>
      <c r="R1279" s="11"/>
      <c r="T1279" s="10"/>
      <c r="U1279" s="10"/>
    </row>
    <row r="1280" spans="5:21" s="8" customFormat="1" ht="30" customHeight="1">
      <c r="E1280" s="10"/>
      <c r="K1280" s="10"/>
      <c r="M1280" s="10"/>
      <c r="N1280" s="11"/>
      <c r="O1280" s="11"/>
      <c r="P1280" s="19"/>
      <c r="Q1280" s="11"/>
      <c r="R1280" s="11"/>
      <c r="T1280" s="10"/>
      <c r="U1280" s="10"/>
    </row>
    <row r="1281" spans="5:21" s="8" customFormat="1" ht="30" customHeight="1">
      <c r="E1281" s="10"/>
      <c r="K1281" s="10"/>
      <c r="M1281" s="10"/>
      <c r="N1281" s="11"/>
      <c r="O1281" s="11"/>
      <c r="P1281" s="19"/>
      <c r="Q1281" s="11"/>
      <c r="R1281" s="11"/>
      <c r="T1281" s="10"/>
      <c r="U1281" s="10"/>
    </row>
    <row r="1282" spans="5:21" s="8" customFormat="1" ht="30" customHeight="1">
      <c r="E1282" s="10"/>
      <c r="K1282" s="10"/>
      <c r="M1282" s="10"/>
      <c r="N1282" s="11"/>
      <c r="O1282" s="11"/>
      <c r="P1282" s="19"/>
      <c r="Q1282" s="11"/>
      <c r="R1282" s="11"/>
      <c r="T1282" s="10"/>
      <c r="U1282" s="10"/>
    </row>
    <row r="1283" spans="5:21" s="8" customFormat="1" ht="30" customHeight="1">
      <c r="E1283" s="10"/>
      <c r="K1283" s="10"/>
      <c r="M1283" s="10"/>
      <c r="N1283" s="11"/>
      <c r="O1283" s="11"/>
      <c r="P1283" s="19"/>
      <c r="Q1283" s="11"/>
      <c r="R1283" s="11"/>
      <c r="T1283" s="10"/>
      <c r="U1283" s="10"/>
    </row>
    <row r="1284" spans="5:21" s="8" customFormat="1" ht="30" customHeight="1">
      <c r="E1284" s="10"/>
      <c r="K1284" s="10"/>
      <c r="M1284" s="10"/>
      <c r="N1284" s="11"/>
      <c r="O1284" s="11"/>
      <c r="P1284" s="19"/>
      <c r="Q1284" s="11"/>
      <c r="R1284" s="11"/>
      <c r="T1284" s="10"/>
      <c r="U1284" s="10"/>
    </row>
    <row r="1285" spans="5:21" s="8" customFormat="1" ht="30" customHeight="1">
      <c r="E1285" s="10"/>
      <c r="K1285" s="10"/>
      <c r="M1285" s="10"/>
      <c r="N1285" s="11"/>
      <c r="O1285" s="11"/>
      <c r="P1285" s="19"/>
      <c r="Q1285" s="11"/>
      <c r="R1285" s="11"/>
      <c r="T1285" s="10"/>
      <c r="U1285" s="10"/>
    </row>
    <row r="1286" spans="5:21" s="8" customFormat="1" ht="30" customHeight="1">
      <c r="E1286" s="10"/>
      <c r="K1286" s="10"/>
      <c r="M1286" s="10"/>
      <c r="N1286" s="11"/>
      <c r="O1286" s="11"/>
      <c r="P1286" s="19"/>
      <c r="Q1286" s="11"/>
      <c r="R1286" s="11"/>
      <c r="T1286" s="10"/>
      <c r="U1286" s="10"/>
    </row>
    <row r="1287" spans="5:21" s="8" customFormat="1" ht="30" customHeight="1">
      <c r="E1287" s="10"/>
      <c r="K1287" s="10"/>
      <c r="M1287" s="10"/>
      <c r="N1287" s="11"/>
      <c r="O1287" s="11"/>
      <c r="P1287" s="19"/>
      <c r="Q1287" s="11"/>
      <c r="R1287" s="11"/>
      <c r="T1287" s="10"/>
      <c r="U1287" s="10"/>
    </row>
    <row r="1288" spans="5:21" s="8" customFormat="1" ht="30" customHeight="1">
      <c r="E1288" s="10"/>
      <c r="K1288" s="10"/>
      <c r="M1288" s="10"/>
      <c r="N1288" s="11"/>
      <c r="O1288" s="11"/>
      <c r="P1288" s="19"/>
      <c r="Q1288" s="11"/>
      <c r="R1288" s="11"/>
      <c r="T1288" s="10"/>
      <c r="U1288" s="10"/>
    </row>
    <row r="1289" spans="5:21" s="8" customFormat="1" ht="30" customHeight="1">
      <c r="E1289" s="10"/>
      <c r="K1289" s="10"/>
      <c r="M1289" s="10"/>
      <c r="N1289" s="11"/>
      <c r="O1289" s="11"/>
      <c r="P1289" s="19"/>
      <c r="Q1289" s="11"/>
      <c r="R1289" s="11"/>
      <c r="T1289" s="10"/>
      <c r="U1289" s="10"/>
    </row>
    <row r="1290" spans="5:21" s="8" customFormat="1" ht="30" customHeight="1">
      <c r="E1290" s="10"/>
      <c r="K1290" s="10"/>
      <c r="M1290" s="10"/>
      <c r="N1290" s="11"/>
      <c r="O1290" s="11"/>
      <c r="P1290" s="19"/>
      <c r="Q1290" s="11"/>
      <c r="R1290" s="11"/>
      <c r="T1290" s="10"/>
      <c r="U1290" s="10"/>
    </row>
    <row r="1291" spans="5:21" s="8" customFormat="1" ht="30" customHeight="1">
      <c r="E1291" s="10"/>
      <c r="K1291" s="10"/>
      <c r="M1291" s="10"/>
      <c r="N1291" s="11"/>
      <c r="O1291" s="11"/>
      <c r="P1291" s="19"/>
      <c r="Q1291" s="11"/>
      <c r="R1291" s="11"/>
      <c r="T1291" s="10"/>
      <c r="U1291" s="10"/>
    </row>
    <row r="1292" spans="5:21" s="8" customFormat="1" ht="30" customHeight="1">
      <c r="E1292" s="10"/>
      <c r="K1292" s="10"/>
      <c r="M1292" s="10"/>
      <c r="N1292" s="11"/>
      <c r="O1292" s="11"/>
      <c r="P1292" s="19"/>
      <c r="Q1292" s="11"/>
      <c r="R1292" s="11"/>
      <c r="T1292" s="10"/>
      <c r="U1292" s="10"/>
    </row>
    <row r="1293" spans="5:21" s="8" customFormat="1" ht="30" customHeight="1">
      <c r="E1293" s="10"/>
      <c r="K1293" s="10"/>
      <c r="M1293" s="10"/>
      <c r="N1293" s="11"/>
      <c r="O1293" s="11"/>
      <c r="P1293" s="19"/>
      <c r="Q1293" s="11"/>
      <c r="R1293" s="11"/>
      <c r="T1293" s="10"/>
      <c r="U1293" s="10"/>
    </row>
    <row r="1294" spans="5:21" s="8" customFormat="1" ht="30" customHeight="1">
      <c r="E1294" s="10"/>
      <c r="K1294" s="10"/>
      <c r="M1294" s="10"/>
      <c r="N1294" s="11"/>
      <c r="O1294" s="11"/>
      <c r="P1294" s="19"/>
      <c r="Q1294" s="11"/>
      <c r="R1294" s="11"/>
      <c r="T1294" s="10"/>
      <c r="U1294" s="10"/>
    </row>
    <row r="1295" spans="5:21" s="8" customFormat="1" ht="30" customHeight="1">
      <c r="E1295" s="10"/>
      <c r="K1295" s="10"/>
      <c r="M1295" s="10"/>
      <c r="N1295" s="11"/>
      <c r="O1295" s="11"/>
      <c r="P1295" s="19"/>
      <c r="Q1295" s="11"/>
      <c r="R1295" s="11"/>
      <c r="T1295" s="10"/>
      <c r="U1295" s="10"/>
    </row>
    <row r="1296" spans="5:21" s="8" customFormat="1" ht="30" customHeight="1">
      <c r="E1296" s="10"/>
      <c r="K1296" s="10"/>
      <c r="M1296" s="10"/>
      <c r="N1296" s="11"/>
      <c r="O1296" s="11"/>
      <c r="P1296" s="19"/>
      <c r="Q1296" s="11"/>
      <c r="R1296" s="11"/>
      <c r="T1296" s="10"/>
      <c r="U1296" s="10"/>
    </row>
    <row r="1297" spans="5:21" s="8" customFormat="1" ht="30" customHeight="1">
      <c r="E1297" s="10"/>
      <c r="K1297" s="10"/>
      <c r="M1297" s="10"/>
      <c r="N1297" s="11"/>
      <c r="O1297" s="11"/>
      <c r="P1297" s="19"/>
      <c r="Q1297" s="11"/>
      <c r="R1297" s="11"/>
      <c r="T1297" s="10"/>
      <c r="U1297" s="10"/>
    </row>
    <row r="1298" spans="5:21" s="8" customFormat="1" ht="30" customHeight="1">
      <c r="E1298" s="10"/>
      <c r="K1298" s="10"/>
      <c r="M1298" s="10"/>
      <c r="N1298" s="11"/>
      <c r="O1298" s="11"/>
      <c r="P1298" s="19"/>
      <c r="Q1298" s="11"/>
      <c r="R1298" s="11"/>
      <c r="T1298" s="10"/>
      <c r="U1298" s="10"/>
    </row>
    <row r="1299" spans="5:21" s="8" customFormat="1" ht="30" customHeight="1">
      <c r="E1299" s="10"/>
      <c r="K1299" s="10"/>
      <c r="M1299" s="10"/>
      <c r="N1299" s="11"/>
      <c r="O1299" s="11"/>
      <c r="P1299" s="19"/>
      <c r="Q1299" s="11"/>
      <c r="R1299" s="11"/>
      <c r="T1299" s="10"/>
      <c r="U1299" s="10"/>
    </row>
    <row r="1300" spans="5:21" s="8" customFormat="1" ht="30" customHeight="1">
      <c r="E1300" s="10"/>
      <c r="K1300" s="10"/>
      <c r="M1300" s="10"/>
      <c r="N1300" s="11"/>
      <c r="O1300" s="11"/>
      <c r="P1300" s="19"/>
      <c r="Q1300" s="11"/>
      <c r="R1300" s="11"/>
      <c r="T1300" s="10"/>
      <c r="U1300" s="10"/>
    </row>
    <row r="1301" spans="5:21" s="8" customFormat="1" ht="30" customHeight="1">
      <c r="E1301" s="10"/>
      <c r="K1301" s="10"/>
      <c r="M1301" s="10"/>
      <c r="N1301" s="11"/>
      <c r="O1301" s="11"/>
      <c r="P1301" s="19"/>
      <c r="Q1301" s="11"/>
      <c r="R1301" s="11"/>
      <c r="T1301" s="10"/>
      <c r="U1301" s="10"/>
    </row>
    <row r="1302" spans="5:21" s="8" customFormat="1" ht="30" customHeight="1">
      <c r="E1302" s="10"/>
      <c r="K1302" s="10"/>
      <c r="M1302" s="10"/>
      <c r="N1302" s="11"/>
      <c r="O1302" s="11"/>
      <c r="P1302" s="19"/>
      <c r="Q1302" s="11"/>
      <c r="R1302" s="11"/>
      <c r="T1302" s="10"/>
      <c r="U1302" s="10"/>
    </row>
    <row r="1303" spans="5:21" s="8" customFormat="1" ht="30" customHeight="1">
      <c r="E1303" s="10"/>
      <c r="K1303" s="10"/>
      <c r="M1303" s="10"/>
      <c r="N1303" s="11"/>
      <c r="O1303" s="11"/>
      <c r="P1303" s="19"/>
      <c r="Q1303" s="11"/>
      <c r="R1303" s="11"/>
      <c r="T1303" s="10"/>
      <c r="U1303" s="10"/>
    </row>
    <row r="1304" spans="5:21" s="8" customFormat="1" ht="30" customHeight="1">
      <c r="E1304" s="10"/>
      <c r="K1304" s="10"/>
      <c r="M1304" s="10"/>
      <c r="N1304" s="11"/>
      <c r="O1304" s="11"/>
      <c r="P1304" s="19"/>
      <c r="Q1304" s="11"/>
      <c r="R1304" s="11"/>
      <c r="T1304" s="10"/>
      <c r="U1304" s="10"/>
    </row>
    <row r="1305" spans="5:21" s="8" customFormat="1" ht="30" customHeight="1">
      <c r="E1305" s="10"/>
      <c r="K1305" s="10"/>
      <c r="M1305" s="10"/>
      <c r="N1305" s="11"/>
      <c r="O1305" s="11"/>
      <c r="P1305" s="19"/>
      <c r="Q1305" s="11"/>
      <c r="R1305" s="11"/>
      <c r="T1305" s="10"/>
      <c r="U1305" s="10"/>
    </row>
    <row r="1306" spans="5:21" s="8" customFormat="1" ht="30" customHeight="1">
      <c r="E1306" s="10"/>
      <c r="K1306" s="10"/>
      <c r="M1306" s="10"/>
      <c r="N1306" s="11"/>
      <c r="O1306" s="11"/>
      <c r="P1306" s="19"/>
      <c r="Q1306" s="11"/>
      <c r="R1306" s="11"/>
      <c r="T1306" s="10"/>
      <c r="U1306" s="10"/>
    </row>
    <row r="1307" spans="5:21" s="8" customFormat="1" ht="30" customHeight="1">
      <c r="E1307" s="10"/>
      <c r="K1307" s="10"/>
      <c r="M1307" s="10"/>
      <c r="N1307" s="11"/>
      <c r="O1307" s="11"/>
      <c r="P1307" s="19"/>
      <c r="Q1307" s="11"/>
      <c r="R1307" s="11"/>
      <c r="T1307" s="10"/>
      <c r="U1307" s="10"/>
    </row>
    <row r="1308" spans="5:21" s="8" customFormat="1" ht="30" customHeight="1">
      <c r="E1308" s="10"/>
      <c r="K1308" s="10"/>
      <c r="M1308" s="10"/>
      <c r="N1308" s="11"/>
      <c r="O1308" s="11"/>
      <c r="P1308" s="19"/>
      <c r="Q1308" s="11"/>
      <c r="R1308" s="11"/>
      <c r="T1308" s="10"/>
      <c r="U1308" s="10"/>
    </row>
    <row r="1309" spans="5:21" s="8" customFormat="1" ht="30" customHeight="1">
      <c r="E1309" s="10"/>
      <c r="K1309" s="10"/>
      <c r="M1309" s="10"/>
      <c r="N1309" s="11"/>
      <c r="O1309" s="11"/>
      <c r="P1309" s="19"/>
      <c r="Q1309" s="11"/>
      <c r="R1309" s="11"/>
      <c r="T1309" s="10"/>
      <c r="U1309" s="10"/>
    </row>
    <row r="1310" spans="5:21" s="8" customFormat="1" ht="30" customHeight="1">
      <c r="E1310" s="10"/>
      <c r="K1310" s="10"/>
      <c r="M1310" s="10"/>
      <c r="N1310" s="11"/>
      <c r="O1310" s="11"/>
      <c r="P1310" s="19"/>
      <c r="Q1310" s="11"/>
      <c r="R1310" s="11"/>
      <c r="T1310" s="10"/>
      <c r="U1310" s="10"/>
    </row>
    <row r="1311" spans="5:21" s="8" customFormat="1" ht="30" customHeight="1">
      <c r="E1311" s="10"/>
      <c r="K1311" s="10"/>
      <c r="M1311" s="10"/>
      <c r="N1311" s="11"/>
      <c r="O1311" s="11"/>
      <c r="P1311" s="19"/>
      <c r="Q1311" s="11"/>
      <c r="R1311" s="11"/>
      <c r="T1311" s="10"/>
      <c r="U1311" s="10"/>
    </row>
    <row r="1312" spans="5:21" s="8" customFormat="1" ht="30" customHeight="1">
      <c r="E1312" s="10"/>
      <c r="K1312" s="10"/>
      <c r="M1312" s="10"/>
      <c r="N1312" s="11"/>
      <c r="O1312" s="11"/>
      <c r="P1312" s="19"/>
      <c r="Q1312" s="11"/>
      <c r="R1312" s="11"/>
      <c r="T1312" s="10"/>
      <c r="U1312" s="10"/>
    </row>
    <row r="1313" spans="5:21" s="8" customFormat="1" ht="30" customHeight="1">
      <c r="E1313" s="10"/>
      <c r="K1313" s="10"/>
      <c r="M1313" s="10"/>
      <c r="N1313" s="11"/>
      <c r="O1313" s="11"/>
      <c r="P1313" s="19"/>
      <c r="Q1313" s="11"/>
      <c r="R1313" s="11"/>
      <c r="T1313" s="10"/>
      <c r="U1313" s="10"/>
    </row>
    <row r="1314" spans="5:21" s="8" customFormat="1" ht="30" customHeight="1">
      <c r="E1314" s="10"/>
      <c r="K1314" s="10"/>
      <c r="M1314" s="10"/>
      <c r="N1314" s="11"/>
      <c r="O1314" s="11"/>
      <c r="P1314" s="19"/>
      <c r="Q1314" s="11"/>
      <c r="R1314" s="11"/>
      <c r="T1314" s="10"/>
      <c r="U1314" s="10"/>
    </row>
    <row r="1315" spans="5:21" s="8" customFormat="1" ht="30" customHeight="1">
      <c r="E1315" s="10"/>
      <c r="K1315" s="10"/>
      <c r="M1315" s="10"/>
      <c r="N1315" s="11"/>
      <c r="O1315" s="11"/>
      <c r="P1315" s="19"/>
      <c r="Q1315" s="11"/>
      <c r="R1315" s="11"/>
      <c r="T1315" s="10"/>
      <c r="U1315" s="10"/>
    </row>
    <row r="1316" spans="5:21" s="8" customFormat="1" ht="30" customHeight="1">
      <c r="E1316" s="10"/>
      <c r="K1316" s="10"/>
      <c r="M1316" s="10"/>
      <c r="N1316" s="11"/>
      <c r="O1316" s="11"/>
      <c r="P1316" s="19"/>
      <c r="Q1316" s="11"/>
      <c r="R1316" s="11"/>
      <c r="T1316" s="10"/>
      <c r="U1316" s="10"/>
    </row>
    <row r="1317" spans="5:21" s="8" customFormat="1" ht="30" customHeight="1">
      <c r="E1317" s="10"/>
      <c r="K1317" s="10"/>
      <c r="M1317" s="10"/>
      <c r="N1317" s="11"/>
      <c r="O1317" s="11"/>
      <c r="P1317" s="19"/>
      <c r="Q1317" s="11"/>
      <c r="R1317" s="11"/>
      <c r="T1317" s="10"/>
      <c r="U1317" s="10"/>
    </row>
    <row r="1318" spans="5:21" s="8" customFormat="1" ht="30" customHeight="1">
      <c r="E1318" s="10"/>
      <c r="K1318" s="10"/>
      <c r="M1318" s="10"/>
      <c r="N1318" s="11"/>
      <c r="O1318" s="11"/>
      <c r="P1318" s="19"/>
      <c r="Q1318" s="11"/>
      <c r="R1318" s="11"/>
      <c r="T1318" s="10"/>
      <c r="U1318" s="10"/>
    </row>
    <row r="1319" spans="5:21" s="8" customFormat="1" ht="30" customHeight="1">
      <c r="E1319" s="10"/>
      <c r="K1319" s="10"/>
      <c r="M1319" s="10"/>
      <c r="N1319" s="11"/>
      <c r="O1319" s="11"/>
      <c r="P1319" s="19"/>
      <c r="Q1319" s="11"/>
      <c r="R1319" s="11"/>
      <c r="T1319" s="10"/>
      <c r="U1319" s="10"/>
    </row>
    <row r="1320" spans="5:21" s="8" customFormat="1" ht="30" customHeight="1">
      <c r="E1320" s="10"/>
      <c r="K1320" s="10"/>
      <c r="M1320" s="10"/>
      <c r="N1320" s="11"/>
      <c r="O1320" s="11"/>
      <c r="P1320" s="19"/>
      <c r="Q1320" s="11"/>
      <c r="R1320" s="11"/>
      <c r="T1320" s="10"/>
      <c r="U1320" s="10"/>
    </row>
    <row r="1321" spans="5:21" s="8" customFormat="1" ht="30" customHeight="1">
      <c r="E1321" s="10"/>
      <c r="K1321" s="10"/>
      <c r="M1321" s="10"/>
      <c r="N1321" s="11"/>
      <c r="O1321" s="11"/>
      <c r="P1321" s="19"/>
      <c r="Q1321" s="11"/>
      <c r="R1321" s="11"/>
      <c r="T1321" s="10"/>
      <c r="U1321" s="10"/>
    </row>
    <row r="1322" spans="5:21" s="8" customFormat="1" ht="30" customHeight="1">
      <c r="E1322" s="10"/>
      <c r="K1322" s="10"/>
      <c r="M1322" s="10"/>
      <c r="N1322" s="11"/>
      <c r="O1322" s="11"/>
      <c r="P1322" s="19"/>
      <c r="Q1322" s="11"/>
      <c r="R1322" s="11"/>
      <c r="T1322" s="10"/>
      <c r="U1322" s="10"/>
    </row>
    <row r="1323" spans="5:21" s="8" customFormat="1" ht="30" customHeight="1">
      <c r="E1323" s="10"/>
      <c r="K1323" s="10"/>
      <c r="M1323" s="10"/>
      <c r="N1323" s="11"/>
      <c r="O1323" s="11"/>
      <c r="P1323" s="19"/>
      <c r="Q1323" s="11"/>
      <c r="R1323" s="11"/>
      <c r="T1323" s="10"/>
      <c r="U1323" s="10"/>
    </row>
    <row r="1324" spans="5:21" s="8" customFormat="1" ht="30" customHeight="1">
      <c r="E1324" s="10"/>
      <c r="K1324" s="10"/>
      <c r="M1324" s="10"/>
      <c r="N1324" s="11"/>
      <c r="O1324" s="11"/>
      <c r="P1324" s="19"/>
      <c r="Q1324" s="11"/>
      <c r="R1324" s="11"/>
      <c r="T1324" s="10"/>
      <c r="U1324" s="10"/>
    </row>
    <row r="1325" spans="5:21" s="8" customFormat="1" ht="30" customHeight="1">
      <c r="E1325" s="10"/>
      <c r="K1325" s="10"/>
      <c r="M1325" s="10"/>
      <c r="N1325" s="11"/>
      <c r="O1325" s="11"/>
      <c r="P1325" s="19"/>
      <c r="Q1325" s="11"/>
      <c r="R1325" s="11"/>
      <c r="T1325" s="10"/>
      <c r="U1325" s="10"/>
    </row>
    <row r="1326" spans="5:21" s="8" customFormat="1" ht="30" customHeight="1">
      <c r="E1326" s="10"/>
      <c r="K1326" s="10"/>
      <c r="M1326" s="10"/>
      <c r="N1326" s="11"/>
      <c r="O1326" s="11"/>
      <c r="P1326" s="19"/>
      <c r="Q1326" s="11"/>
      <c r="R1326" s="11"/>
      <c r="T1326" s="10"/>
      <c r="U1326" s="10"/>
    </row>
    <row r="1327" spans="5:21" s="8" customFormat="1" ht="30" customHeight="1">
      <c r="E1327" s="10"/>
      <c r="K1327" s="10"/>
      <c r="M1327" s="10"/>
      <c r="N1327" s="11"/>
      <c r="O1327" s="11"/>
      <c r="P1327" s="19"/>
      <c r="Q1327" s="11"/>
      <c r="R1327" s="11"/>
      <c r="T1327" s="10"/>
      <c r="U1327" s="10"/>
    </row>
    <row r="1328" spans="5:21" s="8" customFormat="1" ht="30" customHeight="1">
      <c r="E1328" s="10"/>
      <c r="K1328" s="10"/>
      <c r="M1328" s="10"/>
      <c r="N1328" s="11"/>
      <c r="O1328" s="11"/>
      <c r="P1328" s="19"/>
      <c r="Q1328" s="11"/>
      <c r="R1328" s="11"/>
      <c r="T1328" s="10"/>
      <c r="U1328" s="10"/>
    </row>
    <row r="1329" spans="5:21" s="8" customFormat="1" ht="30" customHeight="1">
      <c r="E1329" s="10"/>
      <c r="K1329" s="10"/>
      <c r="M1329" s="10"/>
      <c r="N1329" s="11"/>
      <c r="O1329" s="11"/>
      <c r="P1329" s="19"/>
      <c r="Q1329" s="11"/>
      <c r="R1329" s="11"/>
      <c r="T1329" s="10"/>
      <c r="U1329" s="10"/>
    </row>
    <row r="1330" spans="5:21" s="8" customFormat="1" ht="30" customHeight="1">
      <c r="E1330" s="10"/>
      <c r="K1330" s="10"/>
      <c r="M1330" s="10"/>
      <c r="N1330" s="11"/>
      <c r="O1330" s="11"/>
      <c r="P1330" s="19"/>
      <c r="Q1330" s="11"/>
      <c r="R1330" s="11"/>
      <c r="T1330" s="10"/>
      <c r="U1330" s="10"/>
    </row>
    <row r="1331" spans="5:21" s="8" customFormat="1" ht="30" customHeight="1">
      <c r="E1331" s="10"/>
      <c r="K1331" s="10"/>
      <c r="M1331" s="10"/>
      <c r="N1331" s="11"/>
      <c r="O1331" s="11"/>
      <c r="P1331" s="19"/>
      <c r="Q1331" s="11"/>
      <c r="R1331" s="11"/>
      <c r="T1331" s="10"/>
      <c r="U1331" s="10"/>
    </row>
    <row r="1332" spans="5:21" s="8" customFormat="1" ht="30" customHeight="1">
      <c r="E1332" s="10"/>
      <c r="K1332" s="10"/>
      <c r="M1332" s="10"/>
      <c r="N1332" s="11"/>
      <c r="O1332" s="11"/>
      <c r="P1332" s="19"/>
      <c r="Q1332" s="11"/>
      <c r="R1332" s="11"/>
      <c r="T1332" s="10"/>
      <c r="U1332" s="10"/>
    </row>
    <row r="1333" spans="5:21" s="8" customFormat="1" ht="30" customHeight="1">
      <c r="E1333" s="10"/>
      <c r="K1333" s="10"/>
      <c r="M1333" s="10"/>
      <c r="N1333" s="11"/>
      <c r="O1333" s="11"/>
      <c r="P1333" s="19"/>
      <c r="Q1333" s="11"/>
      <c r="R1333" s="11"/>
      <c r="T1333" s="10"/>
      <c r="U1333" s="10"/>
    </row>
    <row r="1334" spans="5:21" s="8" customFormat="1" ht="30" customHeight="1">
      <c r="E1334" s="10"/>
      <c r="K1334" s="10"/>
      <c r="M1334" s="10"/>
      <c r="N1334" s="11"/>
      <c r="O1334" s="11"/>
      <c r="P1334" s="19"/>
      <c r="Q1334" s="11"/>
      <c r="R1334" s="11"/>
      <c r="T1334" s="10"/>
      <c r="U1334" s="10"/>
    </row>
    <row r="1335" spans="5:21" s="8" customFormat="1" ht="30" customHeight="1">
      <c r="E1335" s="10"/>
      <c r="K1335" s="10"/>
      <c r="M1335" s="10"/>
      <c r="N1335" s="11"/>
      <c r="O1335" s="11"/>
      <c r="P1335" s="19"/>
      <c r="Q1335" s="11"/>
      <c r="R1335" s="11"/>
      <c r="T1335" s="10"/>
      <c r="U1335" s="10"/>
    </row>
    <row r="1336" spans="5:21" s="8" customFormat="1" ht="30" customHeight="1">
      <c r="E1336" s="10"/>
      <c r="K1336" s="10"/>
      <c r="M1336" s="10"/>
      <c r="N1336" s="11"/>
      <c r="O1336" s="11"/>
      <c r="P1336" s="19"/>
      <c r="Q1336" s="11"/>
      <c r="R1336" s="11"/>
      <c r="T1336" s="10"/>
      <c r="U1336" s="10"/>
    </row>
    <row r="1337" spans="5:21" s="8" customFormat="1" ht="30" customHeight="1">
      <c r="E1337" s="10"/>
      <c r="K1337" s="10"/>
      <c r="M1337" s="10"/>
      <c r="N1337" s="11"/>
      <c r="O1337" s="11"/>
      <c r="P1337" s="19"/>
      <c r="Q1337" s="11"/>
      <c r="R1337" s="11"/>
      <c r="T1337" s="10"/>
      <c r="U1337" s="10"/>
    </row>
    <row r="1338" spans="5:21" s="8" customFormat="1" ht="30" customHeight="1">
      <c r="E1338" s="10"/>
      <c r="K1338" s="10"/>
      <c r="M1338" s="10"/>
      <c r="N1338" s="11"/>
      <c r="O1338" s="11"/>
      <c r="P1338" s="19"/>
      <c r="Q1338" s="11"/>
      <c r="R1338" s="11"/>
      <c r="T1338" s="10"/>
      <c r="U1338" s="10"/>
    </row>
    <row r="1339" spans="5:21" s="8" customFormat="1" ht="30" customHeight="1">
      <c r="E1339" s="10"/>
      <c r="K1339" s="10"/>
      <c r="M1339" s="10"/>
      <c r="N1339" s="11"/>
      <c r="O1339" s="11"/>
      <c r="P1339" s="19"/>
      <c r="Q1339" s="11"/>
      <c r="R1339" s="11"/>
      <c r="T1339" s="10"/>
      <c r="U1339" s="10"/>
    </row>
    <row r="1340" spans="5:21" s="8" customFormat="1" ht="30" customHeight="1">
      <c r="E1340" s="10"/>
      <c r="K1340" s="10"/>
      <c r="M1340" s="10"/>
      <c r="N1340" s="11"/>
      <c r="O1340" s="11"/>
      <c r="P1340" s="19"/>
      <c r="Q1340" s="11"/>
      <c r="R1340" s="11"/>
      <c r="T1340" s="10"/>
      <c r="U1340" s="10"/>
    </row>
    <row r="1341" spans="5:21" s="8" customFormat="1" ht="30" customHeight="1">
      <c r="E1341" s="10"/>
      <c r="K1341" s="10"/>
      <c r="M1341" s="10"/>
      <c r="N1341" s="11"/>
      <c r="O1341" s="11"/>
      <c r="P1341" s="19"/>
      <c r="Q1341" s="11"/>
      <c r="R1341" s="11"/>
      <c r="T1341" s="10"/>
      <c r="U1341" s="10"/>
    </row>
    <row r="1342" spans="5:21" s="8" customFormat="1" ht="30" customHeight="1">
      <c r="E1342" s="10"/>
      <c r="K1342" s="10"/>
      <c r="M1342" s="10"/>
      <c r="N1342" s="11"/>
      <c r="O1342" s="11"/>
      <c r="P1342" s="19"/>
      <c r="Q1342" s="11"/>
      <c r="R1342" s="11"/>
      <c r="T1342" s="10"/>
      <c r="U1342" s="10"/>
    </row>
    <row r="1343" spans="5:21" s="8" customFormat="1" ht="30" customHeight="1">
      <c r="E1343" s="10"/>
      <c r="K1343" s="10"/>
      <c r="M1343" s="10"/>
      <c r="N1343" s="11"/>
      <c r="O1343" s="11"/>
      <c r="P1343" s="19"/>
      <c r="Q1343" s="11"/>
      <c r="R1343" s="11"/>
      <c r="T1343" s="10"/>
      <c r="U1343" s="10"/>
    </row>
    <row r="1344" spans="5:21" s="8" customFormat="1" ht="30" customHeight="1">
      <c r="E1344" s="10"/>
      <c r="K1344" s="10"/>
      <c r="M1344" s="10"/>
      <c r="N1344" s="11"/>
      <c r="O1344" s="11"/>
      <c r="P1344" s="19"/>
      <c r="Q1344" s="11"/>
      <c r="R1344" s="11"/>
      <c r="T1344" s="10"/>
      <c r="U1344" s="10"/>
    </row>
    <row r="1345" spans="5:21" s="8" customFormat="1" ht="30" customHeight="1">
      <c r="E1345" s="10"/>
      <c r="K1345" s="10"/>
      <c r="M1345" s="10"/>
      <c r="N1345" s="11"/>
      <c r="O1345" s="11"/>
      <c r="P1345" s="19"/>
      <c r="Q1345" s="11"/>
      <c r="R1345" s="11"/>
      <c r="T1345" s="10"/>
      <c r="U1345" s="10"/>
    </row>
    <row r="1346" spans="5:21" s="8" customFormat="1" ht="30" customHeight="1">
      <c r="E1346" s="10"/>
      <c r="K1346" s="10"/>
      <c r="M1346" s="10"/>
      <c r="N1346" s="11"/>
      <c r="O1346" s="11"/>
      <c r="P1346" s="19"/>
      <c r="Q1346" s="11"/>
      <c r="R1346" s="11"/>
      <c r="T1346" s="10"/>
      <c r="U1346" s="10"/>
    </row>
    <row r="1347" spans="5:21" s="8" customFormat="1" ht="30" customHeight="1">
      <c r="E1347" s="10"/>
      <c r="K1347" s="10"/>
      <c r="M1347" s="10"/>
      <c r="N1347" s="11"/>
      <c r="O1347" s="11"/>
      <c r="P1347" s="19"/>
      <c r="Q1347" s="11"/>
      <c r="R1347" s="11"/>
      <c r="T1347" s="10"/>
      <c r="U1347" s="10"/>
    </row>
    <row r="1348" spans="5:21" s="8" customFormat="1" ht="30" customHeight="1">
      <c r="E1348" s="10"/>
      <c r="K1348" s="10"/>
      <c r="M1348" s="10"/>
      <c r="N1348" s="11"/>
      <c r="O1348" s="11"/>
      <c r="P1348" s="19"/>
      <c r="Q1348" s="11"/>
      <c r="R1348" s="11"/>
      <c r="T1348" s="10"/>
      <c r="U1348" s="10"/>
    </row>
    <row r="1349" spans="5:21" s="8" customFormat="1" ht="30" customHeight="1">
      <c r="E1349" s="10"/>
      <c r="K1349" s="10"/>
      <c r="M1349" s="10"/>
      <c r="N1349" s="11"/>
      <c r="O1349" s="11"/>
      <c r="P1349" s="19"/>
      <c r="Q1349" s="11"/>
      <c r="R1349" s="11"/>
      <c r="T1349" s="10"/>
      <c r="U1349" s="10"/>
    </row>
    <row r="1350" spans="5:21" s="8" customFormat="1" ht="30" customHeight="1">
      <c r="E1350" s="10"/>
      <c r="K1350" s="10"/>
      <c r="M1350" s="10"/>
      <c r="N1350" s="11"/>
      <c r="O1350" s="11"/>
      <c r="P1350" s="19"/>
      <c r="Q1350" s="11"/>
      <c r="R1350" s="11"/>
      <c r="T1350" s="10"/>
      <c r="U1350" s="10"/>
    </row>
    <row r="1351" spans="5:21" s="8" customFormat="1" ht="30" customHeight="1">
      <c r="E1351" s="10"/>
      <c r="K1351" s="10"/>
      <c r="M1351" s="10"/>
      <c r="N1351" s="11"/>
      <c r="O1351" s="11"/>
      <c r="P1351" s="19"/>
      <c r="Q1351" s="11"/>
      <c r="R1351" s="11"/>
      <c r="T1351" s="10"/>
      <c r="U1351" s="10"/>
    </row>
    <row r="1352" spans="5:21" s="8" customFormat="1" ht="30" customHeight="1">
      <c r="E1352" s="10"/>
      <c r="K1352" s="10"/>
      <c r="M1352" s="10"/>
      <c r="N1352" s="11"/>
      <c r="O1352" s="11"/>
      <c r="P1352" s="19"/>
      <c r="Q1352" s="11"/>
      <c r="R1352" s="11"/>
      <c r="T1352" s="10"/>
      <c r="U1352" s="10"/>
    </row>
    <row r="1353" spans="5:21" s="8" customFormat="1" ht="30" customHeight="1">
      <c r="E1353" s="10"/>
      <c r="K1353" s="10"/>
      <c r="M1353" s="10"/>
      <c r="N1353" s="11"/>
      <c r="O1353" s="11"/>
      <c r="P1353" s="19"/>
      <c r="Q1353" s="11"/>
      <c r="R1353" s="11"/>
      <c r="T1353" s="10"/>
      <c r="U1353" s="10"/>
    </row>
    <row r="1354" spans="5:21" s="8" customFormat="1" ht="30" customHeight="1">
      <c r="E1354" s="10"/>
      <c r="K1354" s="10"/>
      <c r="M1354" s="10"/>
      <c r="N1354" s="11"/>
      <c r="O1354" s="11"/>
      <c r="P1354" s="19"/>
      <c r="Q1354" s="11"/>
      <c r="R1354" s="11"/>
      <c r="T1354" s="10"/>
      <c r="U1354" s="10"/>
    </row>
    <row r="1355" spans="5:21" s="8" customFormat="1" ht="30" customHeight="1">
      <c r="E1355" s="10"/>
      <c r="K1355" s="10"/>
      <c r="M1355" s="10"/>
      <c r="N1355" s="11"/>
      <c r="O1355" s="11"/>
      <c r="P1355" s="19"/>
      <c r="Q1355" s="11"/>
      <c r="R1355" s="11"/>
      <c r="T1355" s="10"/>
      <c r="U1355" s="10"/>
    </row>
    <row r="1356" spans="5:21" s="8" customFormat="1" ht="30" customHeight="1">
      <c r="E1356" s="10"/>
      <c r="K1356" s="10"/>
      <c r="M1356" s="10"/>
      <c r="N1356" s="11"/>
      <c r="O1356" s="11"/>
      <c r="P1356" s="19"/>
      <c r="Q1356" s="11"/>
      <c r="R1356" s="11"/>
      <c r="T1356" s="10"/>
      <c r="U1356" s="10"/>
    </row>
    <row r="1357" spans="5:21" s="8" customFormat="1" ht="30" customHeight="1">
      <c r="E1357" s="10"/>
      <c r="K1357" s="10"/>
      <c r="M1357" s="10"/>
      <c r="N1357" s="11"/>
      <c r="O1357" s="11"/>
      <c r="P1357" s="19"/>
      <c r="Q1357" s="11"/>
      <c r="R1357" s="11"/>
      <c r="T1357" s="10"/>
      <c r="U1357" s="10"/>
    </row>
    <row r="1358" spans="5:21" s="8" customFormat="1" ht="30" customHeight="1">
      <c r="E1358" s="10"/>
      <c r="K1358" s="10"/>
      <c r="M1358" s="10"/>
      <c r="N1358" s="11"/>
      <c r="O1358" s="11"/>
      <c r="P1358" s="19"/>
      <c r="Q1358" s="11"/>
      <c r="R1358" s="11"/>
      <c r="T1358" s="10"/>
      <c r="U1358" s="10"/>
    </row>
    <row r="1359" spans="5:21" s="8" customFormat="1" ht="30" customHeight="1">
      <c r="E1359" s="10"/>
      <c r="K1359" s="10"/>
      <c r="M1359" s="10"/>
      <c r="N1359" s="11"/>
      <c r="O1359" s="11"/>
      <c r="P1359" s="19"/>
      <c r="Q1359" s="11"/>
      <c r="R1359" s="11"/>
      <c r="T1359" s="10"/>
      <c r="U1359" s="10"/>
    </row>
    <row r="1360" spans="5:21" s="8" customFormat="1" ht="30" customHeight="1">
      <c r="E1360" s="10"/>
      <c r="K1360" s="10"/>
      <c r="M1360" s="10"/>
      <c r="N1360" s="11"/>
      <c r="O1360" s="11"/>
      <c r="P1360" s="19"/>
      <c r="Q1360" s="11"/>
      <c r="R1360" s="11"/>
      <c r="T1360" s="10"/>
      <c r="U1360" s="10"/>
    </row>
    <row r="1361" spans="5:21" s="8" customFormat="1" ht="30" customHeight="1">
      <c r="E1361" s="10"/>
      <c r="K1361" s="10"/>
      <c r="M1361" s="10"/>
      <c r="N1361" s="11"/>
      <c r="O1361" s="11"/>
      <c r="P1361" s="19"/>
      <c r="Q1361" s="11"/>
      <c r="R1361" s="11"/>
      <c r="T1361" s="10"/>
      <c r="U1361" s="10"/>
    </row>
    <row r="1362" spans="5:21" s="8" customFormat="1" ht="30" customHeight="1">
      <c r="E1362" s="10"/>
      <c r="K1362" s="10"/>
      <c r="M1362" s="10"/>
      <c r="N1362" s="11"/>
      <c r="O1362" s="11"/>
      <c r="P1362" s="19"/>
      <c r="Q1362" s="11"/>
      <c r="R1362" s="11"/>
      <c r="T1362" s="10"/>
      <c r="U1362" s="10"/>
    </row>
    <row r="1363" spans="5:21" s="8" customFormat="1" ht="30" customHeight="1">
      <c r="E1363" s="10"/>
      <c r="K1363" s="10"/>
      <c r="M1363" s="10"/>
      <c r="N1363" s="11"/>
      <c r="O1363" s="11"/>
      <c r="P1363" s="19"/>
      <c r="Q1363" s="11"/>
      <c r="R1363" s="11"/>
      <c r="T1363" s="10"/>
      <c r="U1363" s="10"/>
    </row>
    <row r="1364" spans="5:21" s="8" customFormat="1" ht="30" customHeight="1">
      <c r="E1364" s="10"/>
      <c r="K1364" s="10"/>
      <c r="M1364" s="10"/>
      <c r="N1364" s="11"/>
      <c r="O1364" s="11"/>
      <c r="P1364" s="19"/>
      <c r="Q1364" s="11"/>
      <c r="R1364" s="11"/>
      <c r="T1364" s="10"/>
      <c r="U1364" s="10"/>
    </row>
    <row r="1365" spans="5:21" s="8" customFormat="1" ht="30" customHeight="1">
      <c r="E1365" s="10"/>
      <c r="K1365" s="10"/>
      <c r="M1365" s="10"/>
      <c r="N1365" s="11"/>
      <c r="O1365" s="11"/>
      <c r="P1365" s="19"/>
      <c r="Q1365" s="11"/>
      <c r="R1365" s="11"/>
      <c r="T1365" s="10"/>
      <c r="U1365" s="10"/>
    </row>
    <row r="1366" spans="5:21" s="8" customFormat="1" ht="30" customHeight="1">
      <c r="E1366" s="10"/>
      <c r="K1366" s="10"/>
      <c r="M1366" s="10"/>
      <c r="N1366" s="11"/>
      <c r="O1366" s="11"/>
      <c r="P1366" s="19"/>
      <c r="Q1366" s="11"/>
      <c r="R1366" s="11"/>
      <c r="T1366" s="10"/>
      <c r="U1366" s="10"/>
    </row>
    <row r="1367" spans="5:21" s="8" customFormat="1" ht="30" customHeight="1">
      <c r="E1367" s="10"/>
      <c r="K1367" s="10"/>
      <c r="M1367" s="10"/>
      <c r="N1367" s="11"/>
      <c r="O1367" s="11"/>
      <c r="P1367" s="19"/>
      <c r="Q1367" s="11"/>
      <c r="R1367" s="11"/>
      <c r="T1367" s="10"/>
      <c r="U1367" s="10"/>
    </row>
    <row r="1368" spans="5:21" s="8" customFormat="1" ht="30" customHeight="1">
      <c r="E1368" s="10"/>
      <c r="K1368" s="10"/>
      <c r="M1368" s="10"/>
      <c r="N1368" s="11"/>
      <c r="O1368" s="11"/>
      <c r="P1368" s="19"/>
      <c r="Q1368" s="11"/>
      <c r="R1368" s="11"/>
      <c r="T1368" s="10"/>
      <c r="U1368" s="10"/>
    </row>
    <row r="1369" spans="5:21" s="8" customFormat="1" ht="30" customHeight="1">
      <c r="E1369" s="10"/>
      <c r="K1369" s="10"/>
      <c r="M1369" s="10"/>
      <c r="N1369" s="11"/>
      <c r="O1369" s="11"/>
      <c r="P1369" s="19"/>
      <c r="Q1369" s="11"/>
      <c r="R1369" s="11"/>
      <c r="T1369" s="10"/>
      <c r="U1369" s="10"/>
    </row>
    <row r="1370" spans="5:21" s="8" customFormat="1" ht="30" customHeight="1">
      <c r="E1370" s="10"/>
      <c r="K1370" s="10"/>
      <c r="M1370" s="10"/>
      <c r="N1370" s="11"/>
      <c r="O1370" s="11"/>
      <c r="P1370" s="19"/>
      <c r="Q1370" s="11"/>
      <c r="R1370" s="11"/>
      <c r="T1370" s="10"/>
      <c r="U1370" s="10"/>
    </row>
    <row r="1371" spans="5:21" s="8" customFormat="1" ht="30" customHeight="1">
      <c r="E1371" s="10"/>
      <c r="K1371" s="10"/>
      <c r="M1371" s="10"/>
      <c r="N1371" s="11"/>
      <c r="O1371" s="11"/>
      <c r="P1371" s="19"/>
      <c r="Q1371" s="11"/>
      <c r="R1371" s="11"/>
      <c r="T1371" s="10"/>
      <c r="U1371" s="10"/>
    </row>
    <row r="1372" spans="5:21" s="8" customFormat="1" ht="30" customHeight="1">
      <c r="E1372" s="10"/>
      <c r="K1372" s="10"/>
      <c r="M1372" s="10"/>
      <c r="N1372" s="11"/>
      <c r="O1372" s="11"/>
      <c r="P1372" s="19"/>
      <c r="Q1372" s="11"/>
      <c r="R1372" s="11"/>
      <c r="T1372" s="10"/>
      <c r="U1372" s="10"/>
    </row>
    <row r="1373" spans="5:21" s="8" customFormat="1" ht="30" customHeight="1">
      <c r="E1373" s="10"/>
      <c r="K1373" s="10"/>
      <c r="M1373" s="10"/>
      <c r="N1373" s="11"/>
      <c r="O1373" s="11"/>
      <c r="P1373" s="19"/>
      <c r="Q1373" s="11"/>
      <c r="R1373" s="11"/>
      <c r="T1373" s="10"/>
      <c r="U1373" s="10"/>
    </row>
    <row r="1374" spans="5:21" s="8" customFormat="1" ht="30" customHeight="1">
      <c r="E1374" s="10"/>
      <c r="K1374" s="10"/>
      <c r="M1374" s="10"/>
      <c r="N1374" s="11"/>
      <c r="O1374" s="11"/>
      <c r="P1374" s="19"/>
      <c r="Q1374" s="11"/>
      <c r="R1374" s="11"/>
      <c r="T1374" s="10"/>
      <c r="U1374" s="10"/>
    </row>
    <row r="1375" spans="5:21" s="8" customFormat="1" ht="30" customHeight="1">
      <c r="E1375" s="10"/>
      <c r="K1375" s="10"/>
      <c r="M1375" s="10"/>
      <c r="N1375" s="11"/>
      <c r="O1375" s="11"/>
      <c r="P1375" s="19"/>
      <c r="Q1375" s="11"/>
      <c r="R1375" s="11"/>
      <c r="T1375" s="10"/>
      <c r="U1375" s="10"/>
    </row>
    <row r="1376" spans="5:21" s="8" customFormat="1" ht="30" customHeight="1">
      <c r="E1376" s="10"/>
      <c r="K1376" s="10"/>
      <c r="M1376" s="10"/>
      <c r="N1376" s="11"/>
      <c r="O1376" s="11"/>
      <c r="P1376" s="19"/>
      <c r="Q1376" s="11"/>
      <c r="R1376" s="11"/>
      <c r="T1376" s="10"/>
      <c r="U1376" s="10"/>
    </row>
    <row r="1377" spans="5:21" s="8" customFormat="1" ht="30" customHeight="1">
      <c r="E1377" s="10"/>
      <c r="K1377" s="10"/>
      <c r="M1377" s="10"/>
      <c r="N1377" s="11"/>
      <c r="O1377" s="11"/>
      <c r="P1377" s="19"/>
      <c r="Q1377" s="11"/>
      <c r="R1377" s="11"/>
      <c r="T1377" s="10"/>
      <c r="U1377" s="10"/>
    </row>
    <row r="1378" spans="5:21" s="8" customFormat="1" ht="30" customHeight="1">
      <c r="E1378" s="10"/>
      <c r="K1378" s="10"/>
      <c r="M1378" s="10"/>
      <c r="N1378" s="11"/>
      <c r="O1378" s="11"/>
      <c r="P1378" s="19"/>
      <c r="Q1378" s="11"/>
      <c r="R1378" s="11"/>
      <c r="T1378" s="10"/>
      <c r="U1378" s="10"/>
    </row>
    <row r="1379" spans="5:21" s="8" customFormat="1" ht="30" customHeight="1">
      <c r="E1379" s="10"/>
      <c r="K1379" s="10"/>
      <c r="M1379" s="10"/>
      <c r="N1379" s="11"/>
      <c r="O1379" s="11"/>
      <c r="P1379" s="19"/>
      <c r="Q1379" s="11"/>
      <c r="R1379" s="11"/>
      <c r="T1379" s="10"/>
      <c r="U1379" s="10"/>
    </row>
    <row r="1380" spans="5:21" s="8" customFormat="1" ht="30" customHeight="1">
      <c r="E1380" s="10"/>
      <c r="K1380" s="10"/>
      <c r="M1380" s="10"/>
      <c r="N1380" s="11"/>
      <c r="O1380" s="11"/>
      <c r="P1380" s="19"/>
      <c r="Q1380" s="11"/>
      <c r="R1380" s="11"/>
      <c r="T1380" s="10"/>
      <c r="U1380" s="10"/>
    </row>
    <row r="1381" spans="5:21" s="8" customFormat="1" ht="30" customHeight="1">
      <c r="E1381" s="10"/>
      <c r="K1381" s="10"/>
      <c r="M1381" s="10"/>
      <c r="N1381" s="11"/>
      <c r="O1381" s="11"/>
      <c r="P1381" s="19"/>
      <c r="Q1381" s="11"/>
      <c r="R1381" s="11"/>
      <c r="T1381" s="10"/>
      <c r="U1381" s="10"/>
    </row>
    <row r="1382" spans="5:21" s="8" customFormat="1" ht="30" customHeight="1">
      <c r="E1382" s="10"/>
      <c r="K1382" s="10"/>
      <c r="M1382" s="10"/>
      <c r="N1382" s="11"/>
      <c r="O1382" s="11"/>
      <c r="P1382" s="19"/>
      <c r="Q1382" s="11"/>
      <c r="R1382" s="11"/>
      <c r="T1382" s="10"/>
      <c r="U1382" s="10"/>
    </row>
    <row r="1383" spans="5:21" s="8" customFormat="1" ht="30" customHeight="1">
      <c r="E1383" s="10"/>
      <c r="K1383" s="10"/>
      <c r="M1383" s="10"/>
      <c r="N1383" s="11"/>
      <c r="O1383" s="11"/>
      <c r="P1383" s="19"/>
      <c r="Q1383" s="11"/>
      <c r="R1383" s="11"/>
      <c r="T1383" s="10"/>
      <c r="U1383" s="10"/>
    </row>
    <row r="1384" spans="5:21" s="8" customFormat="1" ht="30" customHeight="1">
      <c r="E1384" s="10"/>
      <c r="K1384" s="10"/>
      <c r="M1384" s="10"/>
      <c r="N1384" s="11"/>
      <c r="O1384" s="11"/>
      <c r="P1384" s="19"/>
      <c r="Q1384" s="11"/>
      <c r="R1384" s="11"/>
      <c r="T1384" s="10"/>
      <c r="U1384" s="10"/>
    </row>
    <row r="1385" spans="5:21" s="8" customFormat="1" ht="30" customHeight="1">
      <c r="E1385" s="10"/>
      <c r="K1385" s="10"/>
      <c r="M1385" s="10"/>
      <c r="N1385" s="11"/>
      <c r="O1385" s="11"/>
      <c r="P1385" s="19"/>
      <c r="Q1385" s="11"/>
      <c r="R1385" s="11"/>
      <c r="T1385" s="10"/>
      <c r="U1385" s="10"/>
    </row>
    <row r="1386" spans="5:21" s="8" customFormat="1" ht="30" customHeight="1">
      <c r="E1386" s="10"/>
      <c r="K1386" s="10"/>
      <c r="M1386" s="10"/>
      <c r="N1386" s="11"/>
      <c r="O1386" s="11"/>
      <c r="P1386" s="19"/>
      <c r="Q1386" s="11"/>
      <c r="R1386" s="11"/>
      <c r="T1386" s="10"/>
      <c r="U1386" s="10"/>
    </row>
    <row r="1387" spans="5:21" s="8" customFormat="1" ht="30" customHeight="1">
      <c r="E1387" s="10"/>
      <c r="K1387" s="10"/>
      <c r="M1387" s="10"/>
      <c r="N1387" s="11"/>
      <c r="O1387" s="11"/>
      <c r="P1387" s="19"/>
      <c r="Q1387" s="11"/>
      <c r="R1387" s="11"/>
      <c r="T1387" s="10"/>
      <c r="U1387" s="10"/>
    </row>
    <row r="1388" spans="5:21" s="8" customFormat="1" ht="30" customHeight="1">
      <c r="E1388" s="10"/>
      <c r="K1388" s="10"/>
      <c r="M1388" s="10"/>
      <c r="N1388" s="11"/>
      <c r="O1388" s="11"/>
      <c r="P1388" s="19"/>
      <c r="Q1388" s="11"/>
      <c r="R1388" s="11"/>
      <c r="T1388" s="10"/>
      <c r="U1388" s="10"/>
    </row>
    <row r="1389" spans="5:21" s="8" customFormat="1" ht="30" customHeight="1">
      <c r="E1389" s="10"/>
      <c r="K1389" s="10"/>
      <c r="M1389" s="10"/>
      <c r="N1389" s="11"/>
      <c r="O1389" s="11"/>
      <c r="P1389" s="19"/>
      <c r="Q1389" s="11"/>
      <c r="R1389" s="11"/>
      <c r="T1389" s="10"/>
      <c r="U1389" s="10"/>
    </row>
    <row r="1390" spans="5:21" s="8" customFormat="1" ht="30" customHeight="1">
      <c r="E1390" s="10"/>
      <c r="K1390" s="10"/>
      <c r="M1390" s="10"/>
      <c r="N1390" s="11"/>
      <c r="O1390" s="11"/>
      <c r="P1390" s="19"/>
      <c r="Q1390" s="11"/>
      <c r="R1390" s="11"/>
      <c r="T1390" s="10"/>
      <c r="U1390" s="10"/>
    </row>
    <row r="1391" spans="5:21" s="8" customFormat="1" ht="30" customHeight="1">
      <c r="E1391" s="10"/>
      <c r="K1391" s="10"/>
      <c r="M1391" s="10"/>
      <c r="N1391" s="11"/>
      <c r="O1391" s="11"/>
      <c r="P1391" s="19"/>
      <c r="Q1391" s="11"/>
      <c r="R1391" s="11"/>
      <c r="T1391" s="10"/>
      <c r="U1391" s="10"/>
    </row>
    <row r="1392" spans="5:21" s="8" customFormat="1" ht="30" customHeight="1">
      <c r="E1392" s="10"/>
      <c r="K1392" s="10"/>
      <c r="M1392" s="10"/>
      <c r="N1392" s="11"/>
      <c r="O1392" s="11"/>
      <c r="P1392" s="19"/>
      <c r="Q1392" s="11"/>
      <c r="R1392" s="11"/>
      <c r="T1392" s="10"/>
      <c r="U1392" s="10"/>
    </row>
    <row r="1393" spans="5:21" s="8" customFormat="1" ht="30" customHeight="1">
      <c r="E1393" s="10"/>
      <c r="K1393" s="10"/>
      <c r="M1393" s="10"/>
      <c r="N1393" s="11"/>
      <c r="O1393" s="11"/>
      <c r="P1393" s="19"/>
      <c r="Q1393" s="11"/>
      <c r="R1393" s="11"/>
      <c r="T1393" s="10"/>
      <c r="U1393" s="10"/>
    </row>
    <row r="1394" spans="5:21" s="8" customFormat="1" ht="30" customHeight="1">
      <c r="E1394" s="10"/>
      <c r="K1394" s="10"/>
      <c r="M1394" s="10"/>
      <c r="N1394" s="11"/>
      <c r="O1394" s="11"/>
      <c r="P1394" s="19"/>
      <c r="Q1394" s="11"/>
      <c r="R1394" s="11"/>
      <c r="T1394" s="10"/>
      <c r="U1394" s="10"/>
    </row>
    <row r="1395" spans="5:21" s="8" customFormat="1" ht="30" customHeight="1">
      <c r="E1395" s="10"/>
      <c r="K1395" s="10"/>
      <c r="M1395" s="10"/>
      <c r="N1395" s="11"/>
      <c r="O1395" s="11"/>
      <c r="P1395" s="19"/>
      <c r="Q1395" s="11"/>
      <c r="R1395" s="11"/>
      <c r="T1395" s="10"/>
      <c r="U1395" s="10"/>
    </row>
    <row r="1396" spans="5:21" s="8" customFormat="1" ht="30" customHeight="1">
      <c r="E1396" s="10"/>
      <c r="K1396" s="10"/>
      <c r="M1396" s="10"/>
      <c r="N1396" s="11"/>
      <c r="O1396" s="11"/>
      <c r="P1396" s="19"/>
      <c r="Q1396" s="11"/>
      <c r="R1396" s="11"/>
      <c r="T1396" s="10"/>
      <c r="U1396" s="10"/>
    </row>
    <row r="1397" spans="5:21" s="8" customFormat="1" ht="30" customHeight="1">
      <c r="E1397" s="10"/>
      <c r="K1397" s="10"/>
      <c r="M1397" s="10"/>
      <c r="N1397" s="11"/>
      <c r="O1397" s="11"/>
      <c r="P1397" s="19"/>
      <c r="Q1397" s="11"/>
      <c r="R1397" s="11"/>
      <c r="T1397" s="10"/>
      <c r="U1397" s="10"/>
    </row>
    <row r="1398" spans="5:21" s="8" customFormat="1" ht="30" customHeight="1">
      <c r="E1398" s="10"/>
      <c r="K1398" s="10"/>
      <c r="M1398" s="10"/>
      <c r="N1398" s="11"/>
      <c r="O1398" s="11"/>
      <c r="P1398" s="19"/>
      <c r="Q1398" s="11"/>
      <c r="R1398" s="11"/>
      <c r="T1398" s="10"/>
      <c r="U1398" s="10"/>
    </row>
    <row r="1399" spans="5:21" s="8" customFormat="1" ht="30" customHeight="1">
      <c r="E1399" s="10"/>
      <c r="K1399" s="10"/>
      <c r="M1399" s="10"/>
      <c r="N1399" s="11"/>
      <c r="O1399" s="11"/>
      <c r="P1399" s="19"/>
      <c r="Q1399" s="11"/>
      <c r="R1399" s="11"/>
      <c r="T1399" s="10"/>
      <c r="U1399" s="10"/>
    </row>
    <row r="1400" spans="5:21" s="8" customFormat="1" ht="30" customHeight="1">
      <c r="E1400" s="10"/>
      <c r="K1400" s="10"/>
      <c r="M1400" s="10"/>
      <c r="N1400" s="11"/>
      <c r="O1400" s="11"/>
      <c r="P1400" s="19"/>
      <c r="Q1400" s="11"/>
      <c r="R1400" s="11"/>
      <c r="T1400" s="10"/>
      <c r="U1400" s="10"/>
    </row>
    <row r="1401" spans="5:21" s="8" customFormat="1" ht="30" customHeight="1">
      <c r="E1401" s="10"/>
      <c r="K1401" s="10"/>
      <c r="M1401" s="10"/>
      <c r="N1401" s="11"/>
      <c r="O1401" s="11"/>
      <c r="P1401" s="19"/>
      <c r="Q1401" s="11"/>
      <c r="R1401" s="11"/>
      <c r="T1401" s="10"/>
      <c r="U1401" s="10"/>
    </row>
    <row r="1402" spans="5:21" s="8" customFormat="1" ht="30" customHeight="1">
      <c r="E1402" s="10"/>
      <c r="K1402" s="10"/>
      <c r="M1402" s="10"/>
      <c r="N1402" s="11"/>
      <c r="O1402" s="11"/>
      <c r="P1402" s="19"/>
      <c r="Q1402" s="11"/>
      <c r="R1402" s="11"/>
      <c r="T1402" s="10"/>
      <c r="U1402" s="10"/>
    </row>
    <row r="1403" spans="5:21" s="8" customFormat="1" ht="30" customHeight="1">
      <c r="E1403" s="10"/>
      <c r="K1403" s="10"/>
      <c r="M1403" s="10"/>
      <c r="N1403" s="11"/>
      <c r="O1403" s="11"/>
      <c r="P1403" s="19"/>
      <c r="Q1403" s="11"/>
      <c r="R1403" s="11"/>
      <c r="T1403" s="10"/>
      <c r="U1403" s="10"/>
    </row>
    <row r="1404" spans="5:21" s="8" customFormat="1" ht="30" customHeight="1">
      <c r="E1404" s="10"/>
      <c r="K1404" s="10"/>
      <c r="M1404" s="10"/>
      <c r="N1404" s="11"/>
      <c r="O1404" s="11"/>
      <c r="P1404" s="19"/>
      <c r="Q1404" s="11"/>
      <c r="R1404" s="11"/>
      <c r="T1404" s="10"/>
      <c r="U1404" s="10"/>
    </row>
    <row r="1405" spans="5:21" s="8" customFormat="1" ht="30" customHeight="1">
      <c r="E1405" s="10"/>
      <c r="K1405" s="10"/>
      <c r="M1405" s="10"/>
      <c r="N1405" s="11"/>
      <c r="O1405" s="11"/>
      <c r="P1405" s="19"/>
      <c r="Q1405" s="11"/>
      <c r="R1405" s="11"/>
      <c r="T1405" s="10"/>
      <c r="U1405" s="10"/>
    </row>
    <row r="1406" spans="5:21" s="8" customFormat="1" ht="30" customHeight="1">
      <c r="E1406" s="10"/>
      <c r="K1406" s="10"/>
      <c r="M1406" s="10"/>
      <c r="N1406" s="11"/>
      <c r="O1406" s="11"/>
      <c r="P1406" s="19"/>
      <c r="Q1406" s="11"/>
      <c r="R1406" s="11"/>
      <c r="T1406" s="10"/>
      <c r="U1406" s="10"/>
    </row>
    <row r="1407" spans="5:21" s="8" customFormat="1" ht="30" customHeight="1">
      <c r="E1407" s="10"/>
      <c r="K1407" s="10"/>
      <c r="M1407" s="10"/>
      <c r="N1407" s="11"/>
      <c r="O1407" s="11"/>
      <c r="P1407" s="19"/>
      <c r="Q1407" s="11"/>
      <c r="R1407" s="11"/>
      <c r="T1407" s="10"/>
      <c r="U1407" s="10"/>
    </row>
    <row r="1408" spans="5:21" s="8" customFormat="1" ht="30" customHeight="1">
      <c r="E1408" s="10"/>
      <c r="K1408" s="10"/>
      <c r="M1408" s="10"/>
      <c r="N1408" s="11"/>
      <c r="O1408" s="11"/>
      <c r="P1408" s="19"/>
      <c r="Q1408" s="11"/>
      <c r="R1408" s="11"/>
      <c r="T1408" s="10"/>
      <c r="U1408" s="10"/>
    </row>
    <row r="1409" spans="5:21" s="8" customFormat="1" ht="30" customHeight="1">
      <c r="E1409" s="10"/>
      <c r="K1409" s="10"/>
      <c r="M1409" s="10"/>
      <c r="N1409" s="11"/>
      <c r="O1409" s="11"/>
      <c r="P1409" s="19"/>
      <c r="Q1409" s="11"/>
      <c r="R1409" s="11"/>
      <c r="T1409" s="10"/>
      <c r="U1409" s="10"/>
    </row>
    <row r="1410" spans="5:21" s="8" customFormat="1" ht="30" customHeight="1">
      <c r="E1410" s="10"/>
      <c r="K1410" s="10"/>
      <c r="M1410" s="10"/>
      <c r="N1410" s="11"/>
      <c r="O1410" s="11"/>
      <c r="P1410" s="19"/>
      <c r="Q1410" s="11"/>
      <c r="R1410" s="11"/>
      <c r="T1410" s="10"/>
      <c r="U1410" s="10"/>
    </row>
    <row r="1411" spans="5:21" s="8" customFormat="1" ht="30" customHeight="1">
      <c r="E1411" s="10"/>
      <c r="K1411" s="10"/>
      <c r="M1411" s="10"/>
      <c r="N1411" s="11"/>
      <c r="O1411" s="11"/>
      <c r="P1411" s="19"/>
      <c r="Q1411" s="11"/>
      <c r="R1411" s="11"/>
      <c r="T1411" s="10"/>
      <c r="U1411" s="10"/>
    </row>
    <row r="1412" spans="5:21" s="8" customFormat="1" ht="30" customHeight="1">
      <c r="E1412" s="10"/>
      <c r="K1412" s="10"/>
      <c r="M1412" s="10"/>
      <c r="N1412" s="11"/>
      <c r="O1412" s="11"/>
      <c r="P1412" s="19"/>
      <c r="Q1412" s="11"/>
      <c r="R1412" s="11"/>
      <c r="T1412" s="10"/>
      <c r="U1412" s="10"/>
    </row>
    <row r="1413" spans="5:21" s="8" customFormat="1" ht="30" customHeight="1">
      <c r="E1413" s="10"/>
      <c r="K1413" s="10"/>
      <c r="M1413" s="10"/>
      <c r="N1413" s="11"/>
      <c r="O1413" s="11"/>
      <c r="P1413" s="19"/>
      <c r="Q1413" s="11"/>
      <c r="R1413" s="11"/>
      <c r="T1413" s="10"/>
      <c r="U1413" s="10"/>
    </row>
    <row r="1414" spans="5:21" s="8" customFormat="1" ht="30" customHeight="1">
      <c r="E1414" s="10"/>
      <c r="K1414" s="10"/>
      <c r="M1414" s="10"/>
      <c r="N1414" s="11"/>
      <c r="O1414" s="11"/>
      <c r="P1414" s="19"/>
      <c r="Q1414" s="11"/>
      <c r="R1414" s="11"/>
      <c r="T1414" s="10"/>
      <c r="U1414" s="10"/>
    </row>
    <row r="1415" spans="5:21" s="8" customFormat="1" ht="30" customHeight="1">
      <c r="E1415" s="10"/>
      <c r="K1415" s="10"/>
      <c r="M1415" s="10"/>
      <c r="N1415" s="11"/>
      <c r="O1415" s="11"/>
      <c r="P1415" s="19"/>
      <c r="Q1415" s="11"/>
      <c r="R1415" s="11"/>
      <c r="T1415" s="10"/>
      <c r="U1415" s="10"/>
    </row>
    <row r="1416" spans="5:21" s="8" customFormat="1" ht="30" customHeight="1">
      <c r="E1416" s="10"/>
      <c r="K1416" s="10"/>
      <c r="M1416" s="10"/>
      <c r="N1416" s="11"/>
      <c r="O1416" s="11"/>
      <c r="P1416" s="19"/>
      <c r="Q1416" s="11"/>
      <c r="R1416" s="11"/>
      <c r="T1416" s="10"/>
      <c r="U1416" s="10"/>
    </row>
    <row r="1417" spans="5:21" s="8" customFormat="1" ht="30" customHeight="1">
      <c r="E1417" s="10"/>
      <c r="K1417" s="10"/>
      <c r="M1417" s="10"/>
      <c r="N1417" s="11"/>
      <c r="O1417" s="11"/>
      <c r="P1417" s="19"/>
      <c r="Q1417" s="11"/>
      <c r="R1417" s="11"/>
      <c r="T1417" s="10"/>
      <c r="U1417" s="10"/>
    </row>
    <row r="1418" spans="5:21" s="8" customFormat="1" ht="30" customHeight="1">
      <c r="E1418" s="10"/>
      <c r="K1418" s="10"/>
      <c r="M1418" s="10"/>
      <c r="N1418" s="11"/>
      <c r="O1418" s="11"/>
      <c r="P1418" s="19"/>
      <c r="Q1418" s="11"/>
      <c r="R1418" s="11"/>
      <c r="T1418" s="10"/>
      <c r="U1418" s="10"/>
    </row>
    <row r="1419" spans="5:21" s="8" customFormat="1" ht="30" customHeight="1">
      <c r="E1419" s="10"/>
      <c r="K1419" s="10"/>
      <c r="M1419" s="10"/>
      <c r="N1419" s="11"/>
      <c r="O1419" s="11"/>
      <c r="P1419" s="19"/>
      <c r="Q1419" s="11"/>
      <c r="R1419" s="11"/>
      <c r="T1419" s="10"/>
      <c r="U1419" s="10"/>
    </row>
    <row r="1420" spans="5:21" s="8" customFormat="1" ht="30" customHeight="1">
      <c r="E1420" s="10"/>
      <c r="K1420" s="10"/>
      <c r="M1420" s="10"/>
      <c r="N1420" s="11"/>
      <c r="O1420" s="11"/>
      <c r="P1420" s="19"/>
      <c r="Q1420" s="11"/>
      <c r="R1420" s="11"/>
      <c r="T1420" s="10"/>
      <c r="U1420" s="10"/>
    </row>
    <row r="1421" spans="5:21" s="8" customFormat="1" ht="30" customHeight="1">
      <c r="E1421" s="10"/>
      <c r="K1421" s="10"/>
      <c r="M1421" s="10"/>
      <c r="N1421" s="11"/>
      <c r="O1421" s="11"/>
      <c r="P1421" s="19"/>
      <c r="Q1421" s="11"/>
      <c r="R1421" s="11"/>
      <c r="T1421" s="10"/>
      <c r="U1421" s="10"/>
    </row>
    <row r="1422" spans="5:21" s="8" customFormat="1" ht="30" customHeight="1">
      <c r="E1422" s="10"/>
      <c r="K1422" s="10"/>
      <c r="M1422" s="10"/>
      <c r="N1422" s="11"/>
      <c r="O1422" s="11"/>
      <c r="P1422" s="19"/>
      <c r="Q1422" s="11"/>
      <c r="R1422" s="11"/>
      <c r="T1422" s="10"/>
      <c r="U1422" s="10"/>
    </row>
    <row r="1423" spans="5:21" s="8" customFormat="1" ht="30" customHeight="1">
      <c r="E1423" s="10"/>
      <c r="K1423" s="10"/>
      <c r="M1423" s="10"/>
      <c r="N1423" s="11"/>
      <c r="O1423" s="11"/>
      <c r="P1423" s="19"/>
      <c r="Q1423" s="11"/>
      <c r="R1423" s="11"/>
      <c r="T1423" s="10"/>
      <c r="U1423" s="10"/>
    </row>
    <row r="1424" spans="5:21" s="8" customFormat="1" ht="30" customHeight="1">
      <c r="E1424" s="10"/>
      <c r="K1424" s="10"/>
      <c r="M1424" s="10"/>
      <c r="N1424" s="11"/>
      <c r="O1424" s="11"/>
      <c r="P1424" s="19"/>
      <c r="Q1424" s="11"/>
      <c r="R1424" s="11"/>
      <c r="T1424" s="10"/>
      <c r="U1424" s="10"/>
    </row>
    <row r="1425" spans="5:21" s="8" customFormat="1" ht="30" customHeight="1">
      <c r="E1425" s="10"/>
      <c r="K1425" s="10"/>
      <c r="M1425" s="10"/>
      <c r="N1425" s="11"/>
      <c r="O1425" s="11"/>
      <c r="P1425" s="19"/>
      <c r="Q1425" s="11"/>
      <c r="R1425" s="11"/>
      <c r="T1425" s="10"/>
      <c r="U1425" s="10"/>
    </row>
    <row r="1426" spans="5:21" s="8" customFormat="1" ht="30" customHeight="1">
      <c r="E1426" s="10"/>
      <c r="K1426" s="10"/>
      <c r="M1426" s="10"/>
      <c r="N1426" s="11"/>
      <c r="O1426" s="11"/>
      <c r="P1426" s="19"/>
      <c r="Q1426" s="11"/>
      <c r="R1426" s="11"/>
      <c r="T1426" s="10"/>
      <c r="U1426" s="10"/>
    </row>
    <row r="1427" spans="5:21" s="8" customFormat="1" ht="30" customHeight="1">
      <c r="E1427" s="10"/>
      <c r="K1427" s="10"/>
      <c r="M1427" s="10"/>
      <c r="N1427" s="11"/>
      <c r="O1427" s="11"/>
      <c r="P1427" s="19"/>
      <c r="Q1427" s="11"/>
      <c r="R1427" s="11"/>
      <c r="T1427" s="10"/>
      <c r="U1427" s="10"/>
    </row>
    <row r="1428" spans="5:21" s="8" customFormat="1" ht="30" customHeight="1">
      <c r="E1428" s="10"/>
      <c r="K1428" s="10"/>
      <c r="M1428" s="10"/>
      <c r="N1428" s="11"/>
      <c r="O1428" s="11"/>
      <c r="P1428" s="19"/>
      <c r="Q1428" s="11"/>
      <c r="R1428" s="11"/>
      <c r="T1428" s="10"/>
      <c r="U1428" s="10"/>
    </row>
    <row r="1429" spans="5:21" s="8" customFormat="1" ht="30" customHeight="1">
      <c r="E1429" s="10"/>
      <c r="K1429" s="10"/>
      <c r="M1429" s="10"/>
      <c r="N1429" s="11"/>
      <c r="O1429" s="11"/>
      <c r="P1429" s="19"/>
      <c r="Q1429" s="11"/>
      <c r="R1429" s="11"/>
      <c r="T1429" s="10"/>
      <c r="U1429" s="10"/>
    </row>
    <row r="1430" spans="5:21" s="8" customFormat="1" ht="30" customHeight="1">
      <c r="E1430" s="10"/>
      <c r="K1430" s="10"/>
      <c r="M1430" s="10"/>
      <c r="N1430" s="11"/>
      <c r="O1430" s="11"/>
      <c r="P1430" s="19"/>
      <c r="Q1430" s="11"/>
      <c r="R1430" s="11"/>
      <c r="T1430" s="10"/>
      <c r="U1430" s="10"/>
    </row>
    <row r="1431" spans="5:21" s="8" customFormat="1" ht="30" customHeight="1">
      <c r="E1431" s="10"/>
      <c r="K1431" s="10"/>
      <c r="M1431" s="10"/>
      <c r="N1431" s="11"/>
      <c r="O1431" s="11"/>
      <c r="P1431" s="19"/>
      <c r="Q1431" s="11"/>
      <c r="R1431" s="11"/>
      <c r="T1431" s="10"/>
      <c r="U1431" s="10"/>
    </row>
    <row r="1432" spans="5:21" s="8" customFormat="1" ht="30" customHeight="1">
      <c r="E1432" s="10"/>
      <c r="K1432" s="10"/>
      <c r="M1432" s="10"/>
      <c r="N1432" s="11"/>
      <c r="O1432" s="11"/>
      <c r="P1432" s="19"/>
      <c r="Q1432" s="11"/>
      <c r="R1432" s="11"/>
      <c r="T1432" s="10"/>
      <c r="U1432" s="10"/>
    </row>
    <row r="1433" spans="5:21" s="8" customFormat="1" ht="30" customHeight="1">
      <c r="E1433" s="10"/>
      <c r="K1433" s="10"/>
      <c r="M1433" s="10"/>
      <c r="N1433" s="11"/>
      <c r="O1433" s="11"/>
      <c r="P1433" s="19"/>
      <c r="Q1433" s="11"/>
      <c r="R1433" s="11"/>
      <c r="T1433" s="10"/>
      <c r="U1433" s="10"/>
    </row>
    <row r="1434" spans="5:21" s="8" customFormat="1" ht="30" customHeight="1">
      <c r="E1434" s="10"/>
      <c r="K1434" s="10"/>
      <c r="M1434" s="10"/>
      <c r="N1434" s="11"/>
      <c r="O1434" s="11"/>
      <c r="P1434" s="19"/>
      <c r="Q1434" s="11"/>
      <c r="R1434" s="11"/>
      <c r="T1434" s="10"/>
      <c r="U1434" s="10"/>
    </row>
    <row r="1435" spans="5:21" s="8" customFormat="1" ht="30" customHeight="1">
      <c r="E1435" s="10"/>
      <c r="K1435" s="10"/>
      <c r="M1435" s="10"/>
      <c r="N1435" s="11"/>
      <c r="O1435" s="11"/>
      <c r="P1435" s="19"/>
      <c r="Q1435" s="11"/>
      <c r="R1435" s="11"/>
      <c r="T1435" s="10"/>
      <c r="U1435" s="10"/>
    </row>
    <row r="1436" spans="5:21" s="8" customFormat="1" ht="30" customHeight="1">
      <c r="E1436" s="10"/>
      <c r="K1436" s="10"/>
      <c r="M1436" s="10"/>
      <c r="N1436" s="11"/>
      <c r="O1436" s="11"/>
      <c r="P1436" s="19"/>
      <c r="Q1436" s="11"/>
      <c r="R1436" s="11"/>
      <c r="T1436" s="10"/>
      <c r="U1436" s="10"/>
    </row>
    <row r="1437" spans="5:21" s="8" customFormat="1" ht="30" customHeight="1">
      <c r="E1437" s="10"/>
      <c r="K1437" s="10"/>
      <c r="M1437" s="10"/>
      <c r="N1437" s="11"/>
      <c r="O1437" s="11"/>
      <c r="P1437" s="19"/>
      <c r="Q1437" s="11"/>
      <c r="R1437" s="11"/>
      <c r="T1437" s="10"/>
      <c r="U1437" s="10"/>
    </row>
    <row r="1438" spans="5:21" s="8" customFormat="1" ht="30" customHeight="1">
      <c r="E1438" s="10"/>
      <c r="K1438" s="10"/>
      <c r="M1438" s="10"/>
      <c r="N1438" s="11"/>
      <c r="O1438" s="11"/>
      <c r="P1438" s="19"/>
      <c r="Q1438" s="11"/>
      <c r="R1438" s="11"/>
      <c r="T1438" s="10"/>
      <c r="U1438" s="10"/>
    </row>
    <row r="1439" spans="5:21" s="8" customFormat="1" ht="30" customHeight="1">
      <c r="E1439" s="10"/>
      <c r="K1439" s="10"/>
      <c r="M1439" s="10"/>
      <c r="N1439" s="11"/>
      <c r="O1439" s="11"/>
      <c r="P1439" s="19"/>
      <c r="Q1439" s="11"/>
      <c r="R1439" s="11"/>
      <c r="T1439" s="10"/>
      <c r="U1439" s="10"/>
    </row>
    <row r="1440" spans="5:21" s="8" customFormat="1" ht="30" customHeight="1">
      <c r="E1440" s="10"/>
      <c r="K1440" s="10"/>
      <c r="M1440" s="10"/>
      <c r="N1440" s="11"/>
      <c r="O1440" s="11"/>
      <c r="P1440" s="19"/>
      <c r="Q1440" s="11"/>
      <c r="R1440" s="11"/>
      <c r="T1440" s="10"/>
      <c r="U1440" s="10"/>
    </row>
    <row r="1441" spans="5:21" s="8" customFormat="1" ht="30" customHeight="1">
      <c r="E1441" s="10"/>
      <c r="K1441" s="10"/>
      <c r="M1441" s="10"/>
      <c r="N1441" s="11"/>
      <c r="O1441" s="11"/>
      <c r="P1441" s="19"/>
      <c r="Q1441" s="11"/>
      <c r="R1441" s="11"/>
      <c r="T1441" s="10"/>
      <c r="U1441" s="10"/>
    </row>
    <row r="1442" spans="5:21" s="8" customFormat="1" ht="30" customHeight="1">
      <c r="E1442" s="10"/>
      <c r="K1442" s="10"/>
      <c r="M1442" s="10"/>
      <c r="N1442" s="11"/>
      <c r="O1442" s="11"/>
      <c r="P1442" s="19"/>
      <c r="Q1442" s="11"/>
      <c r="R1442" s="11"/>
      <c r="T1442" s="10"/>
      <c r="U1442" s="10"/>
    </row>
    <row r="1443" spans="5:21" s="8" customFormat="1" ht="30" customHeight="1">
      <c r="E1443" s="10"/>
      <c r="K1443" s="10"/>
      <c r="M1443" s="10"/>
      <c r="N1443" s="11"/>
      <c r="O1443" s="11"/>
      <c r="P1443" s="19"/>
      <c r="Q1443" s="11"/>
      <c r="R1443" s="11"/>
      <c r="T1443" s="10"/>
      <c r="U1443" s="10"/>
    </row>
    <row r="1444" spans="5:21" s="8" customFormat="1" ht="30" customHeight="1">
      <c r="E1444" s="10"/>
      <c r="K1444" s="10"/>
      <c r="M1444" s="10"/>
      <c r="N1444" s="11"/>
      <c r="O1444" s="11"/>
      <c r="P1444" s="19"/>
      <c r="Q1444" s="11"/>
      <c r="R1444" s="11"/>
      <c r="T1444" s="10"/>
      <c r="U1444" s="10"/>
    </row>
    <row r="1445" spans="5:21" s="8" customFormat="1" ht="30" customHeight="1">
      <c r="E1445" s="10"/>
      <c r="K1445" s="10"/>
      <c r="M1445" s="10"/>
      <c r="N1445" s="11"/>
      <c r="O1445" s="11"/>
      <c r="P1445" s="19"/>
      <c r="Q1445" s="11"/>
      <c r="R1445" s="11"/>
      <c r="T1445" s="10"/>
      <c r="U1445" s="10"/>
    </row>
    <row r="1446" spans="5:21" s="8" customFormat="1" ht="30" customHeight="1">
      <c r="E1446" s="10"/>
      <c r="K1446" s="10"/>
      <c r="M1446" s="10"/>
      <c r="N1446" s="11"/>
      <c r="O1446" s="11"/>
      <c r="P1446" s="19"/>
      <c r="Q1446" s="11"/>
      <c r="R1446" s="11"/>
      <c r="T1446" s="10"/>
      <c r="U1446" s="10"/>
    </row>
    <row r="1447" spans="5:21" s="8" customFormat="1" ht="30" customHeight="1">
      <c r="E1447" s="10"/>
      <c r="K1447" s="10"/>
      <c r="M1447" s="10"/>
      <c r="N1447" s="11"/>
      <c r="O1447" s="11"/>
      <c r="P1447" s="19"/>
      <c r="Q1447" s="11"/>
      <c r="R1447" s="11"/>
      <c r="T1447" s="10"/>
      <c r="U1447" s="10"/>
    </row>
    <row r="1448" spans="5:21" s="8" customFormat="1" ht="30" customHeight="1">
      <c r="E1448" s="10"/>
      <c r="K1448" s="10"/>
      <c r="M1448" s="10"/>
      <c r="N1448" s="11"/>
      <c r="O1448" s="11"/>
      <c r="P1448" s="19"/>
      <c r="Q1448" s="11"/>
      <c r="R1448" s="11"/>
      <c r="T1448" s="10"/>
      <c r="U1448" s="10"/>
    </row>
    <row r="1449" spans="5:21" s="8" customFormat="1" ht="30" customHeight="1">
      <c r="E1449" s="10"/>
      <c r="K1449" s="10"/>
      <c r="M1449" s="10"/>
      <c r="N1449" s="11"/>
      <c r="O1449" s="11"/>
      <c r="P1449" s="19"/>
      <c r="Q1449" s="11"/>
      <c r="R1449" s="11"/>
      <c r="T1449" s="10"/>
      <c r="U1449" s="10"/>
    </row>
    <row r="1450" spans="5:21" s="8" customFormat="1" ht="30" customHeight="1">
      <c r="E1450" s="10"/>
      <c r="K1450" s="10"/>
      <c r="M1450" s="10"/>
      <c r="N1450" s="11"/>
      <c r="O1450" s="11"/>
      <c r="P1450" s="19"/>
      <c r="Q1450" s="11"/>
      <c r="R1450" s="11"/>
      <c r="T1450" s="10"/>
      <c r="U1450" s="10"/>
    </row>
    <row r="1451" spans="5:21" s="8" customFormat="1" ht="30" customHeight="1">
      <c r="E1451" s="10"/>
      <c r="K1451" s="10"/>
      <c r="M1451" s="10"/>
      <c r="N1451" s="11"/>
      <c r="O1451" s="11"/>
      <c r="P1451" s="19"/>
      <c r="Q1451" s="11"/>
      <c r="R1451" s="11"/>
      <c r="T1451" s="10"/>
      <c r="U1451" s="10"/>
    </row>
    <row r="1452" spans="5:21" s="8" customFormat="1" ht="30" customHeight="1">
      <c r="E1452" s="10"/>
      <c r="K1452" s="10"/>
      <c r="M1452" s="10"/>
      <c r="N1452" s="11"/>
      <c r="O1452" s="11"/>
      <c r="P1452" s="19"/>
      <c r="Q1452" s="11"/>
      <c r="R1452" s="11"/>
      <c r="T1452" s="10"/>
      <c r="U1452" s="10"/>
    </row>
    <row r="1453" spans="5:21" s="8" customFormat="1" ht="30" customHeight="1">
      <c r="E1453" s="10"/>
      <c r="K1453" s="10"/>
      <c r="M1453" s="10"/>
      <c r="N1453" s="11"/>
      <c r="O1453" s="11"/>
      <c r="P1453" s="19"/>
      <c r="Q1453" s="11"/>
      <c r="R1453" s="11"/>
      <c r="T1453" s="10"/>
      <c r="U1453" s="10"/>
    </row>
    <row r="1454" spans="5:21" s="8" customFormat="1" ht="30" customHeight="1">
      <c r="E1454" s="10"/>
      <c r="K1454" s="10"/>
      <c r="M1454" s="10"/>
      <c r="N1454" s="11"/>
      <c r="O1454" s="11"/>
      <c r="P1454" s="19"/>
      <c r="Q1454" s="11"/>
      <c r="R1454" s="11"/>
      <c r="T1454" s="10"/>
      <c r="U1454" s="10"/>
    </row>
    <row r="1455" spans="5:21" s="8" customFormat="1" ht="30" customHeight="1">
      <c r="E1455" s="10"/>
      <c r="K1455" s="10"/>
      <c r="M1455" s="10"/>
      <c r="N1455" s="11"/>
      <c r="O1455" s="11"/>
      <c r="P1455" s="19"/>
      <c r="Q1455" s="11"/>
      <c r="R1455" s="11"/>
      <c r="T1455" s="10"/>
      <c r="U1455" s="10"/>
    </row>
    <row r="1456" spans="5:21" s="8" customFormat="1" ht="30" customHeight="1">
      <c r="E1456" s="10"/>
      <c r="K1456" s="10"/>
      <c r="M1456" s="10"/>
      <c r="N1456" s="11"/>
      <c r="O1456" s="11"/>
      <c r="P1456" s="19"/>
      <c r="Q1456" s="11"/>
      <c r="R1456" s="11"/>
      <c r="T1456" s="10"/>
      <c r="U1456" s="10"/>
    </row>
    <row r="1457" spans="5:21" s="8" customFormat="1" ht="30" customHeight="1">
      <c r="E1457" s="10"/>
      <c r="K1457" s="10"/>
      <c r="M1457" s="10"/>
      <c r="N1457" s="11"/>
      <c r="O1457" s="11"/>
      <c r="P1457" s="19"/>
      <c r="Q1457" s="11"/>
      <c r="R1457" s="11"/>
      <c r="T1457" s="10"/>
      <c r="U1457" s="10"/>
    </row>
    <row r="1458" spans="5:21" s="8" customFormat="1" ht="30" customHeight="1">
      <c r="E1458" s="10"/>
      <c r="K1458" s="10"/>
      <c r="M1458" s="10"/>
      <c r="N1458" s="11"/>
      <c r="O1458" s="11"/>
      <c r="P1458" s="19"/>
      <c r="Q1458" s="11"/>
      <c r="R1458" s="11"/>
      <c r="T1458" s="10"/>
      <c r="U1458" s="10"/>
    </row>
    <row r="1459" spans="5:21" s="8" customFormat="1" ht="30" customHeight="1">
      <c r="E1459" s="10"/>
      <c r="K1459" s="10"/>
      <c r="M1459" s="10"/>
      <c r="N1459" s="11"/>
      <c r="O1459" s="11"/>
      <c r="P1459" s="19"/>
      <c r="Q1459" s="11"/>
      <c r="R1459" s="11"/>
      <c r="T1459" s="10"/>
      <c r="U1459" s="10"/>
    </row>
    <row r="1460" spans="5:21" s="8" customFormat="1" ht="30" customHeight="1">
      <c r="E1460" s="10"/>
      <c r="K1460" s="10"/>
      <c r="M1460" s="10"/>
      <c r="N1460" s="11"/>
      <c r="O1460" s="11"/>
      <c r="P1460" s="19"/>
      <c r="Q1460" s="11"/>
      <c r="R1460" s="11"/>
      <c r="T1460" s="10"/>
      <c r="U1460" s="10"/>
    </row>
    <row r="1461" spans="5:21" s="8" customFormat="1" ht="30" customHeight="1">
      <c r="E1461" s="10"/>
      <c r="K1461" s="10"/>
      <c r="M1461" s="10"/>
      <c r="N1461" s="11"/>
      <c r="O1461" s="11"/>
      <c r="P1461" s="19"/>
      <c r="Q1461" s="11"/>
      <c r="R1461" s="11"/>
      <c r="T1461" s="10"/>
      <c r="U1461" s="10"/>
    </row>
    <row r="1462" spans="5:21" s="8" customFormat="1" ht="30" customHeight="1">
      <c r="E1462" s="10"/>
      <c r="K1462" s="10"/>
      <c r="M1462" s="10"/>
      <c r="N1462" s="11"/>
      <c r="O1462" s="11"/>
      <c r="P1462" s="19"/>
      <c r="Q1462" s="11"/>
      <c r="R1462" s="11"/>
      <c r="T1462" s="10"/>
      <c r="U1462" s="10"/>
    </row>
    <row r="1463" spans="5:21" s="8" customFormat="1" ht="30" customHeight="1">
      <c r="E1463" s="10"/>
      <c r="K1463" s="10"/>
      <c r="M1463" s="10"/>
      <c r="N1463" s="11"/>
      <c r="O1463" s="11"/>
      <c r="P1463" s="19"/>
      <c r="Q1463" s="11"/>
      <c r="R1463" s="11"/>
      <c r="T1463" s="10"/>
      <c r="U1463" s="10"/>
    </row>
    <row r="1464" spans="5:21" s="8" customFormat="1" ht="30" customHeight="1">
      <c r="E1464" s="10"/>
      <c r="K1464" s="10"/>
      <c r="M1464" s="10"/>
      <c r="N1464" s="11"/>
      <c r="O1464" s="11"/>
      <c r="P1464" s="19"/>
      <c r="Q1464" s="11"/>
      <c r="R1464" s="11"/>
      <c r="T1464" s="10"/>
      <c r="U1464" s="10"/>
    </row>
    <row r="1465" spans="5:21" s="8" customFormat="1" ht="30" customHeight="1">
      <c r="E1465" s="10"/>
      <c r="K1465" s="10"/>
      <c r="M1465" s="10"/>
      <c r="N1465" s="11"/>
      <c r="O1465" s="11"/>
      <c r="P1465" s="19"/>
      <c r="Q1465" s="11"/>
      <c r="R1465" s="11"/>
      <c r="T1465" s="10"/>
      <c r="U1465" s="10"/>
    </row>
    <row r="1466" spans="5:21" s="8" customFormat="1" ht="30" customHeight="1">
      <c r="E1466" s="10"/>
      <c r="K1466" s="10"/>
      <c r="M1466" s="10"/>
      <c r="N1466" s="11"/>
      <c r="O1466" s="11"/>
      <c r="P1466" s="19"/>
      <c r="Q1466" s="11"/>
      <c r="R1466" s="11"/>
      <c r="T1466" s="10"/>
      <c r="U1466" s="10"/>
    </row>
    <row r="1467" spans="5:21" s="8" customFormat="1" ht="30" customHeight="1">
      <c r="E1467" s="10"/>
      <c r="K1467" s="10"/>
      <c r="M1467" s="10"/>
      <c r="N1467" s="11"/>
      <c r="O1467" s="11"/>
      <c r="P1467" s="19"/>
      <c r="Q1467" s="11"/>
      <c r="R1467" s="11"/>
      <c r="T1467" s="10"/>
      <c r="U1467" s="10"/>
    </row>
    <row r="1468" spans="5:21" s="8" customFormat="1" ht="30" customHeight="1">
      <c r="E1468" s="10"/>
      <c r="K1468" s="10"/>
      <c r="M1468" s="10"/>
      <c r="N1468" s="11"/>
      <c r="O1468" s="11"/>
      <c r="P1468" s="19"/>
      <c r="Q1468" s="11"/>
      <c r="R1468" s="11"/>
      <c r="T1468" s="10"/>
      <c r="U1468" s="10"/>
    </row>
    <row r="1469" spans="5:21" s="8" customFormat="1" ht="30" customHeight="1">
      <c r="E1469" s="10"/>
      <c r="K1469" s="10"/>
      <c r="M1469" s="10"/>
      <c r="N1469" s="11"/>
      <c r="O1469" s="11"/>
      <c r="P1469" s="19"/>
      <c r="Q1469" s="11"/>
      <c r="R1469" s="11"/>
      <c r="T1469" s="10"/>
      <c r="U1469" s="10"/>
    </row>
    <row r="1470" spans="5:21" s="8" customFormat="1" ht="30" customHeight="1">
      <c r="E1470" s="10"/>
      <c r="K1470" s="10"/>
      <c r="M1470" s="10"/>
      <c r="N1470" s="11"/>
      <c r="O1470" s="11"/>
      <c r="P1470" s="19"/>
      <c r="Q1470" s="11"/>
      <c r="R1470" s="11"/>
      <c r="T1470" s="10"/>
      <c r="U1470" s="10"/>
    </row>
    <row r="1471" spans="5:21" s="8" customFormat="1" ht="30" customHeight="1">
      <c r="E1471" s="10"/>
      <c r="K1471" s="10"/>
      <c r="M1471" s="10"/>
      <c r="N1471" s="11"/>
      <c r="O1471" s="11"/>
      <c r="P1471" s="19"/>
      <c r="Q1471" s="11"/>
      <c r="R1471" s="11"/>
      <c r="T1471" s="10"/>
      <c r="U1471" s="10"/>
    </row>
    <row r="1472" spans="5:21" s="8" customFormat="1" ht="30" customHeight="1">
      <c r="E1472" s="10"/>
      <c r="K1472" s="10"/>
      <c r="M1472" s="10"/>
      <c r="N1472" s="11"/>
      <c r="O1472" s="11"/>
      <c r="P1472" s="19"/>
      <c r="Q1472" s="11"/>
      <c r="R1472" s="11"/>
      <c r="T1472" s="10"/>
      <c r="U1472" s="10"/>
    </row>
    <row r="1473" spans="5:21" s="8" customFormat="1" ht="30" customHeight="1">
      <c r="E1473" s="10"/>
      <c r="K1473" s="10"/>
      <c r="M1473" s="10"/>
      <c r="N1473" s="11"/>
      <c r="O1473" s="11"/>
      <c r="P1473" s="19"/>
      <c r="Q1473" s="11"/>
      <c r="R1473" s="11"/>
      <c r="T1473" s="10"/>
      <c r="U1473" s="10"/>
    </row>
    <row r="1474" spans="5:21" s="8" customFormat="1" ht="30" customHeight="1">
      <c r="E1474" s="10"/>
      <c r="K1474" s="10"/>
      <c r="M1474" s="10"/>
      <c r="N1474" s="11"/>
      <c r="O1474" s="11"/>
      <c r="P1474" s="19"/>
      <c r="Q1474" s="11"/>
      <c r="R1474" s="11"/>
      <c r="T1474" s="10"/>
      <c r="U1474" s="10"/>
    </row>
    <row r="1475" spans="5:21" s="8" customFormat="1" ht="30" customHeight="1">
      <c r="E1475" s="10"/>
      <c r="K1475" s="10"/>
      <c r="M1475" s="10"/>
      <c r="N1475" s="11"/>
      <c r="O1475" s="11"/>
      <c r="P1475" s="19"/>
      <c r="Q1475" s="11"/>
      <c r="R1475" s="11"/>
      <c r="T1475" s="10"/>
      <c r="U1475" s="10"/>
    </row>
    <row r="1476" spans="5:21" s="8" customFormat="1" ht="30" customHeight="1">
      <c r="E1476" s="10"/>
      <c r="K1476" s="10"/>
      <c r="M1476" s="10"/>
      <c r="N1476" s="11"/>
      <c r="O1476" s="11"/>
      <c r="P1476" s="19"/>
      <c r="Q1476" s="11"/>
      <c r="R1476" s="11"/>
      <c r="T1476" s="10"/>
      <c r="U1476" s="10"/>
    </row>
    <row r="1477" spans="5:21" s="8" customFormat="1" ht="30" customHeight="1">
      <c r="E1477" s="10"/>
      <c r="K1477" s="10"/>
      <c r="M1477" s="10"/>
      <c r="N1477" s="11"/>
      <c r="O1477" s="11"/>
      <c r="P1477" s="19"/>
      <c r="Q1477" s="11"/>
      <c r="R1477" s="11"/>
      <c r="T1477" s="10"/>
      <c r="U1477" s="10"/>
    </row>
    <row r="1478" spans="5:21" s="8" customFormat="1" ht="30" customHeight="1">
      <c r="E1478" s="10"/>
      <c r="K1478" s="10"/>
      <c r="M1478" s="10"/>
      <c r="N1478" s="11"/>
      <c r="O1478" s="11"/>
      <c r="P1478" s="19"/>
      <c r="Q1478" s="11"/>
      <c r="R1478" s="11"/>
      <c r="T1478" s="10"/>
      <c r="U1478" s="10"/>
    </row>
    <row r="1479" spans="5:21" s="8" customFormat="1" ht="30" customHeight="1">
      <c r="E1479" s="10"/>
      <c r="K1479" s="10"/>
      <c r="M1479" s="10"/>
      <c r="N1479" s="11"/>
      <c r="O1479" s="11"/>
      <c r="P1479" s="19"/>
      <c r="Q1479" s="11"/>
      <c r="R1479" s="11"/>
      <c r="T1479" s="10"/>
      <c r="U1479" s="10"/>
    </row>
    <row r="1480" spans="5:21" s="8" customFormat="1" ht="30" customHeight="1">
      <c r="E1480" s="10"/>
      <c r="K1480" s="10"/>
      <c r="M1480" s="10"/>
      <c r="N1480" s="11"/>
      <c r="O1480" s="11"/>
      <c r="P1480" s="19"/>
      <c r="Q1480" s="11"/>
      <c r="R1480" s="11"/>
      <c r="T1480" s="10"/>
      <c r="U1480" s="10"/>
    </row>
    <row r="1481" spans="5:21" s="8" customFormat="1" ht="30" customHeight="1">
      <c r="E1481" s="10"/>
      <c r="K1481" s="10"/>
      <c r="M1481" s="10"/>
      <c r="N1481" s="11"/>
      <c r="O1481" s="11"/>
      <c r="P1481" s="19"/>
      <c r="Q1481" s="11"/>
      <c r="R1481" s="11"/>
      <c r="T1481" s="10"/>
      <c r="U1481" s="10"/>
    </row>
    <row r="1482" spans="5:21" s="8" customFormat="1" ht="30" customHeight="1">
      <c r="E1482" s="10"/>
      <c r="K1482" s="10"/>
      <c r="M1482" s="10"/>
      <c r="N1482" s="11"/>
      <c r="O1482" s="11"/>
      <c r="P1482" s="19"/>
      <c r="Q1482" s="11"/>
      <c r="R1482" s="11"/>
      <c r="T1482" s="10"/>
      <c r="U1482" s="10"/>
    </row>
    <row r="1483" spans="5:21" s="8" customFormat="1" ht="30" customHeight="1">
      <c r="E1483" s="10"/>
      <c r="K1483" s="10"/>
      <c r="M1483" s="10"/>
      <c r="N1483" s="11"/>
      <c r="O1483" s="11"/>
      <c r="P1483" s="19"/>
      <c r="Q1483" s="11"/>
      <c r="R1483" s="11"/>
      <c r="T1483" s="10"/>
      <c r="U1483" s="10"/>
    </row>
    <row r="1484" spans="5:21" s="8" customFormat="1" ht="30" customHeight="1">
      <c r="E1484" s="10"/>
      <c r="K1484" s="10"/>
      <c r="M1484" s="10"/>
      <c r="N1484" s="11"/>
      <c r="O1484" s="11"/>
      <c r="P1484" s="19"/>
      <c r="Q1484" s="11"/>
      <c r="R1484" s="11"/>
      <c r="T1484" s="10"/>
      <c r="U1484" s="10"/>
    </row>
    <row r="1485" spans="5:21" s="8" customFormat="1" ht="30" customHeight="1">
      <c r="E1485" s="10"/>
      <c r="K1485" s="10"/>
      <c r="M1485" s="10"/>
      <c r="N1485" s="11"/>
      <c r="O1485" s="11"/>
      <c r="P1485" s="19"/>
      <c r="Q1485" s="11"/>
      <c r="R1485" s="11"/>
      <c r="T1485" s="10"/>
      <c r="U1485" s="10"/>
    </row>
    <row r="1486" spans="5:21" s="8" customFormat="1" ht="30" customHeight="1">
      <c r="E1486" s="10"/>
      <c r="K1486" s="10"/>
      <c r="M1486" s="10"/>
      <c r="N1486" s="11"/>
      <c r="O1486" s="11"/>
      <c r="P1486" s="19"/>
      <c r="Q1486" s="11"/>
      <c r="R1486" s="11"/>
      <c r="T1486" s="10"/>
      <c r="U1486" s="10"/>
    </row>
    <row r="1487" spans="5:21" s="8" customFormat="1" ht="30" customHeight="1">
      <c r="E1487" s="10"/>
      <c r="K1487" s="10"/>
      <c r="M1487" s="10"/>
      <c r="N1487" s="11"/>
      <c r="O1487" s="11"/>
      <c r="P1487" s="19"/>
      <c r="Q1487" s="11"/>
      <c r="R1487" s="11"/>
      <c r="T1487" s="10"/>
      <c r="U1487" s="10"/>
    </row>
    <row r="1488" spans="5:21" s="8" customFormat="1" ht="30" customHeight="1">
      <c r="E1488" s="10"/>
      <c r="K1488" s="10"/>
      <c r="M1488" s="10"/>
      <c r="N1488" s="11"/>
      <c r="O1488" s="11"/>
      <c r="P1488" s="19"/>
      <c r="Q1488" s="11"/>
      <c r="R1488" s="11"/>
      <c r="T1488" s="10"/>
      <c r="U1488" s="10"/>
    </row>
    <row r="1489" spans="5:21" s="8" customFormat="1" ht="30" customHeight="1">
      <c r="E1489" s="10"/>
      <c r="K1489" s="10"/>
      <c r="M1489" s="10"/>
      <c r="N1489" s="11"/>
      <c r="O1489" s="11"/>
      <c r="P1489" s="19"/>
      <c r="Q1489" s="11"/>
      <c r="R1489" s="11"/>
      <c r="T1489" s="10"/>
      <c r="U1489" s="10"/>
    </row>
    <row r="1490" spans="5:21" s="8" customFormat="1" ht="30" customHeight="1">
      <c r="E1490" s="10"/>
      <c r="K1490" s="10"/>
      <c r="M1490" s="10"/>
      <c r="N1490" s="11"/>
      <c r="O1490" s="11"/>
      <c r="P1490" s="19"/>
      <c r="Q1490" s="11"/>
      <c r="R1490" s="11"/>
      <c r="T1490" s="10"/>
      <c r="U1490" s="10"/>
    </row>
    <row r="1491" spans="5:21" s="8" customFormat="1" ht="30" customHeight="1">
      <c r="E1491" s="10"/>
      <c r="K1491" s="10"/>
      <c r="M1491" s="10"/>
      <c r="N1491" s="11"/>
      <c r="O1491" s="11"/>
      <c r="P1491" s="19"/>
      <c r="Q1491" s="11"/>
      <c r="R1491" s="11"/>
      <c r="T1491" s="10"/>
      <c r="U1491" s="10"/>
    </row>
    <row r="1492" spans="5:21" s="8" customFormat="1" ht="30" customHeight="1">
      <c r="E1492" s="10"/>
      <c r="K1492" s="10"/>
      <c r="M1492" s="10"/>
      <c r="N1492" s="11"/>
      <c r="O1492" s="11"/>
      <c r="P1492" s="19"/>
      <c r="Q1492" s="11"/>
      <c r="R1492" s="11"/>
      <c r="T1492" s="10"/>
      <c r="U1492" s="10"/>
    </row>
    <row r="1493" spans="5:21" s="8" customFormat="1" ht="30" customHeight="1">
      <c r="E1493" s="10"/>
      <c r="K1493" s="10"/>
      <c r="M1493" s="10"/>
      <c r="N1493" s="11"/>
      <c r="O1493" s="11"/>
      <c r="P1493" s="19"/>
      <c r="Q1493" s="11"/>
      <c r="R1493" s="11"/>
      <c r="T1493" s="10"/>
      <c r="U1493" s="10"/>
    </row>
    <row r="1494" spans="5:21" s="8" customFormat="1" ht="30" customHeight="1">
      <c r="E1494" s="10"/>
      <c r="K1494" s="10"/>
      <c r="M1494" s="10"/>
      <c r="N1494" s="11"/>
      <c r="O1494" s="11"/>
      <c r="P1494" s="19"/>
      <c r="Q1494" s="11"/>
      <c r="R1494" s="11"/>
      <c r="T1494" s="10"/>
      <c r="U1494" s="10"/>
    </row>
    <row r="1495" spans="5:21" s="8" customFormat="1" ht="30" customHeight="1">
      <c r="E1495" s="10"/>
      <c r="K1495" s="10"/>
      <c r="M1495" s="10"/>
      <c r="N1495" s="11"/>
      <c r="O1495" s="11"/>
      <c r="P1495" s="19"/>
      <c r="Q1495" s="11"/>
      <c r="R1495" s="11"/>
      <c r="T1495" s="10"/>
      <c r="U1495" s="10"/>
    </row>
    <row r="1496" spans="5:21" s="8" customFormat="1" ht="30" customHeight="1">
      <c r="E1496" s="10"/>
      <c r="K1496" s="10"/>
      <c r="M1496" s="10"/>
      <c r="N1496" s="11"/>
      <c r="O1496" s="11"/>
      <c r="P1496" s="19"/>
      <c r="Q1496" s="11"/>
      <c r="R1496" s="11"/>
      <c r="T1496" s="10"/>
      <c r="U1496" s="10"/>
    </row>
    <row r="1497" spans="5:21" s="8" customFormat="1" ht="30" customHeight="1">
      <c r="E1497" s="10"/>
      <c r="K1497" s="10"/>
      <c r="M1497" s="10"/>
      <c r="N1497" s="11"/>
      <c r="O1497" s="11"/>
      <c r="P1497" s="19"/>
      <c r="Q1497" s="11"/>
      <c r="R1497" s="11"/>
      <c r="T1497" s="10"/>
      <c r="U1497" s="10"/>
    </row>
    <row r="1498" spans="5:21" s="8" customFormat="1" ht="30" customHeight="1">
      <c r="E1498" s="10"/>
      <c r="K1498" s="10"/>
      <c r="M1498" s="10"/>
      <c r="N1498" s="11"/>
      <c r="O1498" s="11"/>
      <c r="P1498" s="19"/>
      <c r="Q1498" s="11"/>
      <c r="R1498" s="11"/>
      <c r="T1498" s="10"/>
      <c r="U1498" s="10"/>
    </row>
    <row r="1499" spans="5:21" s="8" customFormat="1" ht="30" customHeight="1">
      <c r="E1499" s="10"/>
      <c r="K1499" s="10"/>
      <c r="M1499" s="10"/>
      <c r="N1499" s="11"/>
      <c r="O1499" s="11"/>
      <c r="P1499" s="19"/>
      <c r="Q1499" s="11"/>
      <c r="R1499" s="11"/>
      <c r="T1499" s="10"/>
      <c r="U1499" s="10"/>
    </row>
    <row r="1500" spans="5:21" s="8" customFormat="1" ht="30" customHeight="1">
      <c r="E1500" s="10"/>
      <c r="K1500" s="10"/>
      <c r="M1500" s="10"/>
      <c r="N1500" s="11"/>
      <c r="O1500" s="11"/>
      <c r="P1500" s="19"/>
      <c r="Q1500" s="11"/>
      <c r="R1500" s="11"/>
      <c r="T1500" s="10"/>
      <c r="U1500" s="10"/>
    </row>
    <row r="1501" spans="5:21" s="8" customFormat="1" ht="30" customHeight="1">
      <c r="E1501" s="10"/>
      <c r="K1501" s="10"/>
      <c r="M1501" s="10"/>
      <c r="N1501" s="11"/>
      <c r="O1501" s="11"/>
      <c r="P1501" s="19"/>
      <c r="Q1501" s="11"/>
      <c r="R1501" s="11"/>
      <c r="T1501" s="10"/>
      <c r="U1501" s="10"/>
    </row>
    <row r="1502" spans="5:21" s="8" customFormat="1" ht="30" customHeight="1">
      <c r="E1502" s="10"/>
      <c r="K1502" s="10"/>
      <c r="M1502" s="10"/>
      <c r="N1502" s="11"/>
      <c r="O1502" s="11"/>
      <c r="P1502" s="19"/>
      <c r="Q1502" s="11"/>
      <c r="R1502" s="11"/>
      <c r="T1502" s="10"/>
      <c r="U1502" s="10"/>
    </row>
    <row r="1503" spans="5:21" s="8" customFormat="1" ht="30" customHeight="1">
      <c r="E1503" s="10"/>
      <c r="K1503" s="10"/>
      <c r="M1503" s="10"/>
      <c r="N1503" s="11"/>
      <c r="O1503" s="11"/>
      <c r="P1503" s="19"/>
      <c r="Q1503" s="11"/>
      <c r="R1503" s="11"/>
      <c r="T1503" s="10"/>
      <c r="U1503" s="10"/>
    </row>
    <row r="1504" spans="5:21" s="8" customFormat="1" ht="30" customHeight="1">
      <c r="E1504" s="10"/>
      <c r="K1504" s="10"/>
      <c r="M1504" s="10"/>
      <c r="N1504" s="11"/>
      <c r="O1504" s="11"/>
      <c r="P1504" s="19"/>
      <c r="Q1504" s="11"/>
      <c r="R1504" s="11"/>
      <c r="T1504" s="10"/>
      <c r="U1504" s="10"/>
    </row>
    <row r="1505" spans="5:21" s="8" customFormat="1" ht="30" customHeight="1">
      <c r="E1505" s="10"/>
      <c r="K1505" s="10"/>
      <c r="M1505" s="10"/>
      <c r="N1505" s="11"/>
      <c r="O1505" s="11"/>
      <c r="P1505" s="19"/>
      <c r="Q1505" s="11"/>
      <c r="R1505" s="11"/>
      <c r="T1505" s="10"/>
      <c r="U1505" s="10"/>
    </row>
    <row r="1506" spans="5:21" s="8" customFormat="1" ht="30" customHeight="1">
      <c r="E1506" s="10"/>
      <c r="K1506" s="10"/>
      <c r="M1506" s="10"/>
      <c r="N1506" s="11"/>
      <c r="O1506" s="11"/>
      <c r="P1506" s="19"/>
      <c r="Q1506" s="11"/>
      <c r="R1506" s="11"/>
      <c r="T1506" s="10"/>
      <c r="U1506" s="10"/>
    </row>
    <row r="1507" spans="5:21" s="8" customFormat="1" ht="30" customHeight="1">
      <c r="E1507" s="10"/>
      <c r="K1507" s="10"/>
      <c r="M1507" s="10"/>
      <c r="N1507" s="11"/>
      <c r="O1507" s="11"/>
      <c r="P1507" s="19"/>
      <c r="Q1507" s="11"/>
      <c r="R1507" s="11"/>
      <c r="T1507" s="10"/>
      <c r="U1507" s="10"/>
    </row>
    <row r="1508" spans="5:21" s="8" customFormat="1" ht="30" customHeight="1">
      <c r="E1508" s="10"/>
      <c r="K1508" s="10"/>
      <c r="M1508" s="10"/>
      <c r="N1508" s="11"/>
      <c r="O1508" s="11"/>
      <c r="P1508" s="19"/>
      <c r="Q1508" s="11"/>
      <c r="R1508" s="11"/>
      <c r="T1508" s="10"/>
      <c r="U1508" s="10"/>
    </row>
    <row r="1509" spans="5:21" s="8" customFormat="1" ht="30" customHeight="1">
      <c r="E1509" s="10"/>
      <c r="K1509" s="10"/>
      <c r="M1509" s="10"/>
      <c r="N1509" s="11"/>
      <c r="O1509" s="11"/>
      <c r="P1509" s="19"/>
      <c r="Q1509" s="11"/>
      <c r="R1509" s="11"/>
      <c r="T1509" s="10"/>
      <c r="U1509" s="10"/>
    </row>
    <row r="1510" spans="5:21" s="8" customFormat="1" ht="30" customHeight="1">
      <c r="E1510" s="10"/>
      <c r="K1510" s="10"/>
      <c r="M1510" s="10"/>
      <c r="N1510" s="11"/>
      <c r="O1510" s="11"/>
      <c r="P1510" s="19"/>
      <c r="Q1510" s="11"/>
      <c r="R1510" s="11"/>
      <c r="T1510" s="10"/>
      <c r="U1510" s="10"/>
    </row>
    <row r="1511" spans="5:21" s="8" customFormat="1" ht="30" customHeight="1">
      <c r="E1511" s="10"/>
      <c r="K1511" s="10"/>
      <c r="M1511" s="10"/>
      <c r="N1511" s="11"/>
      <c r="O1511" s="11"/>
      <c r="P1511" s="19"/>
      <c r="Q1511" s="11"/>
      <c r="R1511" s="11"/>
      <c r="T1511" s="10"/>
      <c r="U1511" s="10"/>
    </row>
    <row r="1512" spans="5:21" s="8" customFormat="1" ht="30" customHeight="1">
      <c r="E1512" s="10"/>
      <c r="K1512" s="10"/>
      <c r="M1512" s="10"/>
      <c r="N1512" s="11"/>
      <c r="O1512" s="11"/>
      <c r="P1512" s="19"/>
      <c r="Q1512" s="11"/>
      <c r="R1512" s="11"/>
      <c r="T1512" s="10"/>
      <c r="U1512" s="10"/>
    </row>
    <row r="1513" spans="5:21" s="8" customFormat="1" ht="30" customHeight="1">
      <c r="E1513" s="10"/>
      <c r="K1513" s="10"/>
      <c r="M1513" s="10"/>
      <c r="N1513" s="11"/>
      <c r="O1513" s="11"/>
      <c r="P1513" s="19"/>
      <c r="Q1513" s="11"/>
      <c r="R1513" s="11"/>
      <c r="T1513" s="10"/>
      <c r="U1513" s="10"/>
    </row>
    <row r="1514" spans="5:21" s="8" customFormat="1" ht="30" customHeight="1">
      <c r="E1514" s="10"/>
      <c r="K1514" s="10"/>
      <c r="M1514" s="10"/>
      <c r="N1514" s="11"/>
      <c r="O1514" s="11"/>
      <c r="P1514" s="19"/>
      <c r="Q1514" s="11"/>
      <c r="R1514" s="11"/>
      <c r="T1514" s="10"/>
      <c r="U1514" s="10"/>
    </row>
    <row r="1515" spans="5:21" s="8" customFormat="1" ht="30" customHeight="1">
      <c r="E1515" s="10"/>
      <c r="K1515" s="10"/>
      <c r="M1515" s="10"/>
      <c r="N1515" s="11"/>
      <c r="O1515" s="11"/>
      <c r="P1515" s="19"/>
      <c r="Q1515" s="11"/>
      <c r="R1515" s="11"/>
      <c r="T1515" s="10"/>
      <c r="U1515" s="10"/>
    </row>
    <row r="1516" spans="5:21" s="8" customFormat="1" ht="30" customHeight="1">
      <c r="E1516" s="10"/>
      <c r="K1516" s="10"/>
      <c r="M1516" s="10"/>
      <c r="N1516" s="11"/>
      <c r="O1516" s="11"/>
      <c r="P1516" s="19"/>
      <c r="Q1516" s="11"/>
      <c r="R1516" s="11"/>
      <c r="T1516" s="10"/>
      <c r="U1516" s="10"/>
    </row>
    <row r="1517" spans="5:21" s="8" customFormat="1" ht="30" customHeight="1">
      <c r="E1517" s="10"/>
      <c r="K1517" s="10"/>
      <c r="M1517" s="10"/>
      <c r="N1517" s="11"/>
      <c r="O1517" s="11"/>
      <c r="P1517" s="19"/>
      <c r="Q1517" s="11"/>
      <c r="R1517" s="11"/>
      <c r="T1517" s="10"/>
      <c r="U1517" s="10"/>
    </row>
    <row r="1518" spans="5:21" s="8" customFormat="1" ht="30" customHeight="1">
      <c r="E1518" s="10"/>
      <c r="K1518" s="10"/>
      <c r="M1518" s="10"/>
      <c r="N1518" s="11"/>
      <c r="O1518" s="11"/>
      <c r="P1518" s="19"/>
      <c r="Q1518" s="11"/>
      <c r="R1518" s="11"/>
      <c r="T1518" s="10"/>
      <c r="U1518" s="10"/>
    </row>
    <row r="1519" spans="5:21" s="8" customFormat="1" ht="30" customHeight="1">
      <c r="E1519" s="10"/>
      <c r="K1519" s="10"/>
      <c r="M1519" s="10"/>
      <c r="N1519" s="11"/>
      <c r="O1519" s="11"/>
      <c r="P1519" s="19"/>
      <c r="Q1519" s="11"/>
      <c r="R1519" s="11"/>
      <c r="T1519" s="10"/>
      <c r="U1519" s="10"/>
    </row>
    <row r="1520" spans="5:21" s="8" customFormat="1" ht="30" customHeight="1">
      <c r="E1520" s="10"/>
      <c r="K1520" s="10"/>
      <c r="M1520" s="10"/>
      <c r="N1520" s="11"/>
      <c r="O1520" s="11"/>
      <c r="P1520" s="19"/>
      <c r="Q1520" s="11"/>
      <c r="R1520" s="11"/>
      <c r="T1520" s="10"/>
      <c r="U1520" s="10"/>
    </row>
    <row r="1521" spans="5:21" s="8" customFormat="1" ht="30" customHeight="1">
      <c r="E1521" s="10"/>
      <c r="K1521" s="10"/>
      <c r="M1521" s="10"/>
      <c r="N1521" s="11"/>
      <c r="O1521" s="11"/>
      <c r="P1521" s="19"/>
      <c r="Q1521" s="11"/>
      <c r="R1521" s="11"/>
      <c r="T1521" s="10"/>
      <c r="U1521" s="10"/>
    </row>
    <row r="1522" spans="5:21" s="8" customFormat="1" ht="30" customHeight="1">
      <c r="E1522" s="10"/>
      <c r="K1522" s="10"/>
      <c r="M1522" s="10"/>
      <c r="N1522" s="11"/>
      <c r="O1522" s="11"/>
      <c r="P1522" s="19"/>
      <c r="Q1522" s="11"/>
      <c r="R1522" s="11"/>
      <c r="T1522" s="10"/>
      <c r="U1522" s="10"/>
    </row>
    <row r="1523" spans="5:21" s="8" customFormat="1" ht="30" customHeight="1">
      <c r="E1523" s="10"/>
      <c r="K1523" s="10"/>
      <c r="M1523" s="10"/>
      <c r="N1523" s="11"/>
      <c r="O1523" s="11"/>
      <c r="P1523" s="19"/>
      <c r="Q1523" s="11"/>
      <c r="R1523" s="11"/>
      <c r="T1523" s="10"/>
      <c r="U1523" s="10"/>
    </row>
    <row r="1524" spans="5:21" s="8" customFormat="1" ht="30" customHeight="1">
      <c r="E1524" s="10"/>
      <c r="K1524" s="10"/>
      <c r="M1524" s="10"/>
      <c r="N1524" s="11"/>
      <c r="O1524" s="11"/>
      <c r="P1524" s="19"/>
      <c r="Q1524" s="11"/>
      <c r="R1524" s="11"/>
      <c r="T1524" s="10"/>
      <c r="U1524" s="10"/>
    </row>
    <row r="1525" spans="5:21" s="8" customFormat="1" ht="30" customHeight="1">
      <c r="E1525" s="10"/>
      <c r="K1525" s="10"/>
      <c r="M1525" s="10"/>
      <c r="N1525" s="11"/>
      <c r="O1525" s="11"/>
      <c r="P1525" s="19"/>
      <c r="Q1525" s="11"/>
      <c r="R1525" s="11"/>
      <c r="T1525" s="10"/>
      <c r="U1525" s="10"/>
    </row>
    <row r="1526" spans="5:21" s="8" customFormat="1" ht="30" customHeight="1">
      <c r="E1526" s="10"/>
      <c r="K1526" s="10"/>
      <c r="M1526" s="10"/>
      <c r="N1526" s="11"/>
      <c r="O1526" s="11"/>
      <c r="P1526" s="19"/>
      <c r="Q1526" s="11"/>
      <c r="R1526" s="11"/>
      <c r="T1526" s="10"/>
      <c r="U1526" s="10"/>
    </row>
    <row r="1527" spans="5:21" s="8" customFormat="1" ht="30" customHeight="1">
      <c r="E1527" s="10"/>
      <c r="K1527" s="10"/>
      <c r="M1527" s="10"/>
      <c r="N1527" s="11"/>
      <c r="O1527" s="11"/>
      <c r="P1527" s="19"/>
      <c r="Q1527" s="11"/>
      <c r="R1527" s="11"/>
      <c r="T1527" s="10"/>
      <c r="U1527" s="10"/>
    </row>
    <row r="1528" spans="5:21" s="8" customFormat="1" ht="30" customHeight="1">
      <c r="E1528" s="10"/>
      <c r="K1528" s="10"/>
      <c r="M1528" s="10"/>
      <c r="N1528" s="11"/>
      <c r="O1528" s="11"/>
      <c r="P1528" s="19"/>
      <c r="Q1528" s="11"/>
      <c r="R1528" s="11"/>
      <c r="T1528" s="10"/>
      <c r="U1528" s="10"/>
    </row>
    <row r="1529" spans="5:21" s="8" customFormat="1" ht="30" customHeight="1">
      <c r="E1529" s="10"/>
      <c r="K1529" s="10"/>
      <c r="M1529" s="10"/>
      <c r="N1529" s="11"/>
      <c r="O1529" s="11"/>
      <c r="P1529" s="19"/>
      <c r="Q1529" s="11"/>
      <c r="R1529" s="11"/>
      <c r="T1529" s="10"/>
      <c r="U1529" s="10"/>
    </row>
    <row r="1530" spans="5:21" s="8" customFormat="1" ht="30" customHeight="1">
      <c r="E1530" s="10"/>
      <c r="K1530" s="10"/>
      <c r="M1530" s="10"/>
      <c r="N1530" s="11"/>
      <c r="O1530" s="11"/>
      <c r="P1530" s="19"/>
      <c r="Q1530" s="11"/>
      <c r="R1530" s="11"/>
      <c r="T1530" s="10"/>
      <c r="U1530" s="10"/>
    </row>
    <row r="1531" spans="5:21" s="8" customFormat="1" ht="30" customHeight="1">
      <c r="E1531" s="10"/>
      <c r="K1531" s="10"/>
      <c r="M1531" s="10"/>
      <c r="N1531" s="11"/>
      <c r="O1531" s="11"/>
      <c r="P1531" s="19"/>
      <c r="Q1531" s="11"/>
      <c r="R1531" s="11"/>
      <c r="T1531" s="10"/>
      <c r="U1531" s="10"/>
    </row>
    <row r="1532" spans="5:21" s="8" customFormat="1" ht="30" customHeight="1">
      <c r="E1532" s="10"/>
      <c r="K1532" s="10"/>
      <c r="M1532" s="10"/>
      <c r="N1532" s="11"/>
      <c r="O1532" s="11"/>
      <c r="P1532" s="19"/>
      <c r="Q1532" s="11"/>
      <c r="R1532" s="11"/>
      <c r="T1532" s="10"/>
      <c r="U1532" s="10"/>
    </row>
    <row r="1533" spans="5:21" s="8" customFormat="1" ht="30" customHeight="1">
      <c r="E1533" s="10"/>
      <c r="K1533" s="10"/>
      <c r="M1533" s="10"/>
      <c r="N1533" s="11"/>
      <c r="O1533" s="11"/>
      <c r="P1533" s="19"/>
      <c r="Q1533" s="11"/>
      <c r="R1533" s="11"/>
      <c r="T1533" s="10"/>
      <c r="U1533" s="10"/>
    </row>
    <row r="1534" spans="5:21" s="8" customFormat="1" ht="30" customHeight="1">
      <c r="E1534" s="10"/>
      <c r="K1534" s="10"/>
      <c r="M1534" s="10"/>
      <c r="N1534" s="11"/>
      <c r="O1534" s="11"/>
      <c r="P1534" s="19"/>
      <c r="Q1534" s="11"/>
      <c r="R1534" s="11"/>
      <c r="T1534" s="10"/>
      <c r="U1534" s="10"/>
    </row>
    <row r="1535" spans="5:21" s="8" customFormat="1" ht="30" customHeight="1">
      <c r="E1535" s="10"/>
      <c r="K1535" s="10"/>
      <c r="M1535" s="10"/>
      <c r="N1535" s="11"/>
      <c r="O1535" s="11"/>
      <c r="P1535" s="19"/>
      <c r="Q1535" s="11"/>
      <c r="R1535" s="11"/>
      <c r="T1535" s="10"/>
      <c r="U1535" s="10"/>
    </row>
    <row r="1536" spans="5:21" s="8" customFormat="1" ht="30" customHeight="1">
      <c r="E1536" s="10"/>
      <c r="K1536" s="10"/>
      <c r="M1536" s="10"/>
      <c r="N1536" s="11"/>
      <c r="O1536" s="11"/>
      <c r="P1536" s="19"/>
      <c r="Q1536" s="11"/>
      <c r="R1536" s="11"/>
      <c r="T1536" s="10"/>
      <c r="U1536" s="10"/>
    </row>
    <row r="1537" spans="5:21" s="8" customFormat="1" ht="30" customHeight="1">
      <c r="E1537" s="10"/>
      <c r="K1537" s="10"/>
      <c r="M1537" s="10"/>
      <c r="N1537" s="11"/>
      <c r="O1537" s="11"/>
      <c r="P1537" s="19"/>
      <c r="Q1537" s="11"/>
      <c r="R1537" s="11"/>
      <c r="T1537" s="10"/>
      <c r="U1537" s="10"/>
    </row>
    <row r="1538" spans="5:21" s="8" customFormat="1" ht="30" customHeight="1">
      <c r="E1538" s="10"/>
      <c r="K1538" s="10"/>
      <c r="M1538" s="10"/>
      <c r="N1538" s="11"/>
      <c r="O1538" s="11"/>
      <c r="P1538" s="19"/>
      <c r="Q1538" s="11"/>
      <c r="R1538" s="11"/>
      <c r="T1538" s="10"/>
      <c r="U1538" s="10"/>
    </row>
    <row r="1539" spans="5:21" s="8" customFormat="1" ht="30" customHeight="1">
      <c r="E1539" s="10"/>
      <c r="K1539" s="10"/>
      <c r="M1539" s="10"/>
      <c r="N1539" s="11"/>
      <c r="O1539" s="11"/>
      <c r="P1539" s="19"/>
      <c r="Q1539" s="11"/>
      <c r="R1539" s="11"/>
      <c r="T1539" s="10"/>
      <c r="U1539" s="10"/>
    </row>
    <row r="1540" spans="5:21" s="8" customFormat="1" ht="30" customHeight="1">
      <c r="E1540" s="10"/>
      <c r="K1540" s="10"/>
      <c r="M1540" s="10"/>
      <c r="N1540" s="11"/>
      <c r="O1540" s="11"/>
      <c r="P1540" s="19"/>
      <c r="Q1540" s="11"/>
      <c r="R1540" s="11"/>
      <c r="T1540" s="10"/>
      <c r="U1540" s="10"/>
    </row>
    <row r="1541" spans="5:21" s="8" customFormat="1" ht="30" customHeight="1">
      <c r="E1541" s="10"/>
      <c r="K1541" s="10"/>
      <c r="M1541" s="10"/>
      <c r="N1541" s="11"/>
      <c r="O1541" s="11"/>
      <c r="P1541" s="19"/>
      <c r="Q1541" s="11"/>
      <c r="R1541" s="11"/>
      <c r="T1541" s="10"/>
      <c r="U1541" s="10"/>
    </row>
    <row r="1542" spans="5:21" s="8" customFormat="1" ht="30" customHeight="1">
      <c r="E1542" s="10"/>
      <c r="K1542" s="10"/>
      <c r="M1542" s="10"/>
      <c r="N1542" s="11"/>
      <c r="O1542" s="11"/>
      <c r="P1542" s="19"/>
      <c r="Q1542" s="11"/>
      <c r="R1542" s="11"/>
      <c r="T1542" s="10"/>
      <c r="U1542" s="10"/>
    </row>
    <row r="1543" spans="5:21" s="8" customFormat="1" ht="30" customHeight="1">
      <c r="E1543" s="10"/>
      <c r="K1543" s="10"/>
      <c r="M1543" s="10"/>
      <c r="N1543" s="11"/>
      <c r="O1543" s="11"/>
      <c r="P1543" s="19"/>
      <c r="Q1543" s="11"/>
      <c r="R1543" s="11"/>
      <c r="T1543" s="10"/>
      <c r="U1543" s="10"/>
    </row>
    <row r="1544" spans="5:21" s="8" customFormat="1" ht="30" customHeight="1">
      <c r="E1544" s="10"/>
      <c r="K1544" s="10"/>
      <c r="M1544" s="10"/>
      <c r="N1544" s="11"/>
      <c r="O1544" s="11"/>
      <c r="P1544" s="19"/>
      <c r="Q1544" s="11"/>
      <c r="R1544" s="11"/>
      <c r="T1544" s="10"/>
      <c r="U1544" s="10"/>
    </row>
    <row r="1545" spans="5:21" s="8" customFormat="1" ht="30" customHeight="1">
      <c r="E1545" s="10"/>
      <c r="K1545" s="10"/>
      <c r="M1545" s="10"/>
      <c r="N1545" s="11"/>
      <c r="O1545" s="11"/>
      <c r="P1545" s="19"/>
      <c r="Q1545" s="11"/>
      <c r="R1545" s="11"/>
      <c r="T1545" s="10"/>
      <c r="U1545" s="10"/>
    </row>
    <row r="1546" spans="5:21" s="8" customFormat="1" ht="30" customHeight="1">
      <c r="E1546" s="10"/>
      <c r="K1546" s="10"/>
      <c r="M1546" s="10"/>
      <c r="N1546" s="11"/>
      <c r="O1546" s="11"/>
      <c r="P1546" s="19"/>
      <c r="Q1546" s="11"/>
      <c r="R1546" s="11"/>
      <c r="T1546" s="10"/>
      <c r="U1546" s="10"/>
    </row>
    <row r="1547" spans="5:21" s="8" customFormat="1" ht="30" customHeight="1">
      <c r="E1547" s="10"/>
      <c r="K1547" s="10"/>
      <c r="M1547" s="10"/>
      <c r="N1547" s="11"/>
      <c r="O1547" s="11"/>
      <c r="P1547" s="19"/>
      <c r="Q1547" s="11"/>
      <c r="R1547" s="11"/>
      <c r="T1547" s="10"/>
      <c r="U1547" s="10"/>
    </row>
    <row r="1548" spans="5:21" s="8" customFormat="1" ht="30" customHeight="1">
      <c r="E1548" s="10"/>
      <c r="K1548" s="10"/>
      <c r="M1548" s="10"/>
      <c r="N1548" s="11"/>
      <c r="O1548" s="11"/>
      <c r="P1548" s="19"/>
      <c r="Q1548" s="11"/>
      <c r="R1548" s="11"/>
      <c r="T1548" s="10"/>
      <c r="U1548" s="10"/>
    </row>
    <row r="1549" spans="5:21" s="8" customFormat="1" ht="30" customHeight="1">
      <c r="E1549" s="10"/>
      <c r="K1549" s="10"/>
      <c r="M1549" s="10"/>
      <c r="N1549" s="11"/>
      <c r="O1549" s="11"/>
      <c r="P1549" s="19"/>
      <c r="Q1549" s="11"/>
      <c r="R1549" s="11"/>
      <c r="T1549" s="10"/>
      <c r="U1549" s="10"/>
    </row>
    <row r="1550" spans="5:21" s="8" customFormat="1" ht="30" customHeight="1">
      <c r="E1550" s="10"/>
      <c r="K1550" s="10"/>
      <c r="M1550" s="10"/>
      <c r="N1550" s="11"/>
      <c r="O1550" s="11"/>
      <c r="P1550" s="19"/>
      <c r="Q1550" s="11"/>
      <c r="R1550" s="11"/>
      <c r="T1550" s="10"/>
      <c r="U1550" s="10"/>
    </row>
    <row r="1551" spans="5:21" s="8" customFormat="1" ht="30" customHeight="1">
      <c r="E1551" s="10"/>
      <c r="K1551" s="10"/>
      <c r="M1551" s="10"/>
      <c r="N1551" s="11"/>
      <c r="O1551" s="11"/>
      <c r="P1551" s="19"/>
      <c r="Q1551" s="11"/>
      <c r="R1551" s="11"/>
      <c r="T1551" s="10"/>
      <c r="U1551" s="10"/>
    </row>
    <row r="1552" spans="5:21" s="8" customFormat="1" ht="30" customHeight="1">
      <c r="E1552" s="10"/>
      <c r="K1552" s="10"/>
      <c r="M1552" s="10"/>
      <c r="N1552" s="11"/>
      <c r="O1552" s="11"/>
      <c r="P1552" s="19"/>
      <c r="Q1552" s="11"/>
      <c r="R1552" s="11"/>
      <c r="T1552" s="10"/>
      <c r="U1552" s="10"/>
    </row>
    <row r="1553" spans="5:21" s="8" customFormat="1" ht="30" customHeight="1">
      <c r="E1553" s="10"/>
      <c r="K1553" s="10"/>
      <c r="M1553" s="10"/>
      <c r="N1553" s="11"/>
      <c r="O1553" s="11"/>
      <c r="P1553" s="19"/>
      <c r="Q1553" s="11"/>
      <c r="R1553" s="11"/>
      <c r="T1553" s="10"/>
      <c r="U1553" s="10"/>
    </row>
    <row r="1554" spans="5:21" s="8" customFormat="1" ht="30" customHeight="1">
      <c r="E1554" s="10"/>
      <c r="K1554" s="10"/>
      <c r="M1554" s="10"/>
      <c r="N1554" s="11"/>
      <c r="O1554" s="11"/>
      <c r="P1554" s="19"/>
      <c r="Q1554" s="11"/>
      <c r="R1554" s="11"/>
      <c r="T1554" s="10"/>
      <c r="U1554" s="10"/>
    </row>
    <row r="1555" spans="5:21" s="8" customFormat="1" ht="30" customHeight="1">
      <c r="E1555" s="10"/>
      <c r="K1555" s="10"/>
      <c r="M1555" s="10"/>
      <c r="N1555" s="11"/>
      <c r="O1555" s="11"/>
      <c r="P1555" s="19"/>
      <c r="Q1555" s="11"/>
      <c r="R1555" s="11"/>
      <c r="T1555" s="10"/>
      <c r="U1555" s="10"/>
    </row>
    <row r="1556" spans="5:21" s="8" customFormat="1" ht="30" customHeight="1">
      <c r="E1556" s="10"/>
      <c r="K1556" s="10"/>
      <c r="M1556" s="10"/>
      <c r="N1556" s="11"/>
      <c r="O1556" s="11"/>
      <c r="P1556" s="19"/>
      <c r="Q1556" s="11"/>
      <c r="R1556" s="11"/>
      <c r="T1556" s="10"/>
      <c r="U1556" s="10"/>
    </row>
    <row r="1557" spans="5:21" s="8" customFormat="1" ht="30" customHeight="1">
      <c r="E1557" s="10"/>
      <c r="K1557" s="10"/>
      <c r="M1557" s="10"/>
      <c r="N1557" s="11"/>
      <c r="O1557" s="11"/>
      <c r="P1557" s="19"/>
      <c r="Q1557" s="11"/>
      <c r="R1557" s="11"/>
      <c r="T1557" s="10"/>
      <c r="U1557" s="10"/>
    </row>
    <row r="1558" spans="5:21" s="8" customFormat="1" ht="30" customHeight="1">
      <c r="E1558" s="10"/>
      <c r="K1558" s="10"/>
      <c r="M1558" s="10"/>
      <c r="N1558" s="11"/>
      <c r="O1558" s="11"/>
      <c r="P1558" s="19"/>
      <c r="Q1558" s="11"/>
      <c r="R1558" s="11"/>
      <c r="T1558" s="10"/>
      <c r="U1558" s="10"/>
    </row>
    <row r="1559" spans="5:21" s="8" customFormat="1" ht="30" customHeight="1">
      <c r="E1559" s="10"/>
      <c r="K1559" s="10"/>
      <c r="M1559" s="10"/>
      <c r="N1559" s="11"/>
      <c r="O1559" s="11"/>
      <c r="P1559" s="19"/>
      <c r="Q1559" s="11"/>
      <c r="R1559" s="11"/>
      <c r="T1559" s="10"/>
      <c r="U1559" s="10"/>
    </row>
    <row r="1560" spans="5:21" s="8" customFormat="1" ht="30" customHeight="1">
      <c r="E1560" s="10"/>
      <c r="K1560" s="10"/>
      <c r="M1560" s="10"/>
      <c r="N1560" s="11"/>
      <c r="O1560" s="11"/>
      <c r="P1560" s="19"/>
      <c r="Q1560" s="11"/>
      <c r="R1560" s="11"/>
      <c r="T1560" s="10"/>
      <c r="U1560" s="10"/>
    </row>
    <row r="1561" spans="5:21" s="8" customFormat="1" ht="30" customHeight="1">
      <c r="E1561" s="10"/>
      <c r="K1561" s="10"/>
      <c r="M1561" s="10"/>
      <c r="N1561" s="11"/>
      <c r="O1561" s="11"/>
      <c r="P1561" s="19"/>
      <c r="Q1561" s="11"/>
      <c r="R1561" s="11"/>
      <c r="T1561" s="10"/>
      <c r="U1561" s="10"/>
    </row>
    <row r="1562" spans="5:21" s="8" customFormat="1" ht="30" customHeight="1">
      <c r="E1562" s="10"/>
      <c r="K1562" s="10"/>
      <c r="M1562" s="10"/>
      <c r="N1562" s="11"/>
      <c r="O1562" s="11"/>
      <c r="P1562" s="19"/>
      <c r="Q1562" s="11"/>
      <c r="R1562" s="11"/>
      <c r="T1562" s="10"/>
      <c r="U1562" s="10"/>
    </row>
    <row r="1563" spans="5:21" s="8" customFormat="1" ht="30" customHeight="1">
      <c r="E1563" s="10"/>
      <c r="K1563" s="10"/>
      <c r="M1563" s="10"/>
      <c r="N1563" s="11"/>
      <c r="O1563" s="11"/>
      <c r="P1563" s="19"/>
      <c r="Q1563" s="11"/>
      <c r="R1563" s="11"/>
      <c r="T1563" s="10"/>
      <c r="U1563" s="10"/>
    </row>
    <row r="1564" spans="5:21" s="8" customFormat="1" ht="30" customHeight="1">
      <c r="E1564" s="10"/>
      <c r="K1564" s="10"/>
      <c r="M1564" s="10"/>
      <c r="N1564" s="11"/>
      <c r="O1564" s="11"/>
      <c r="P1564" s="19"/>
      <c r="Q1564" s="11"/>
      <c r="R1564" s="11"/>
      <c r="T1564" s="10"/>
      <c r="U1564" s="10"/>
    </row>
    <row r="1565" spans="5:21" s="8" customFormat="1" ht="30" customHeight="1">
      <c r="E1565" s="10"/>
      <c r="K1565" s="10"/>
      <c r="M1565" s="10"/>
      <c r="N1565" s="11"/>
      <c r="O1565" s="11"/>
      <c r="P1565" s="19"/>
      <c r="Q1565" s="11"/>
      <c r="R1565" s="11"/>
      <c r="T1565" s="10"/>
      <c r="U1565" s="10"/>
    </row>
    <row r="1566" spans="5:21" s="8" customFormat="1" ht="30" customHeight="1">
      <c r="E1566" s="10"/>
      <c r="K1566" s="10"/>
      <c r="M1566" s="10"/>
      <c r="N1566" s="11"/>
      <c r="O1566" s="11"/>
      <c r="P1566" s="19"/>
      <c r="Q1566" s="11"/>
      <c r="R1566" s="11"/>
      <c r="T1566" s="10"/>
      <c r="U1566" s="10"/>
    </row>
    <row r="1567" spans="5:21" s="8" customFormat="1" ht="30" customHeight="1">
      <c r="E1567" s="10"/>
      <c r="K1567" s="10"/>
      <c r="M1567" s="10"/>
      <c r="N1567" s="11"/>
      <c r="O1567" s="11"/>
      <c r="P1567" s="19"/>
      <c r="Q1567" s="11"/>
      <c r="R1567" s="11"/>
      <c r="T1567" s="10"/>
      <c r="U1567" s="10"/>
    </row>
    <row r="1568" spans="5:21" s="8" customFormat="1" ht="30" customHeight="1">
      <c r="E1568" s="10"/>
      <c r="K1568" s="10"/>
      <c r="M1568" s="10"/>
      <c r="N1568" s="11"/>
      <c r="O1568" s="11"/>
      <c r="P1568" s="19"/>
      <c r="Q1568" s="11"/>
      <c r="R1568" s="11"/>
      <c r="T1568" s="10"/>
      <c r="U1568" s="10"/>
    </row>
    <row r="1569" spans="5:21" s="8" customFormat="1" ht="30" customHeight="1">
      <c r="E1569" s="10"/>
      <c r="K1569" s="10"/>
      <c r="M1569" s="10"/>
      <c r="N1569" s="11"/>
      <c r="O1569" s="11"/>
      <c r="P1569" s="19"/>
      <c r="Q1569" s="11"/>
      <c r="R1569" s="11"/>
      <c r="T1569" s="10"/>
      <c r="U1569" s="10"/>
    </row>
    <row r="1570" spans="5:21" s="8" customFormat="1" ht="30" customHeight="1">
      <c r="E1570" s="10"/>
      <c r="K1570" s="10"/>
      <c r="M1570" s="10"/>
      <c r="N1570" s="11"/>
      <c r="O1570" s="11"/>
      <c r="P1570" s="19"/>
      <c r="Q1570" s="11"/>
      <c r="R1570" s="11"/>
      <c r="T1570" s="10"/>
      <c r="U1570" s="10"/>
    </row>
    <row r="1571" spans="5:21" s="8" customFormat="1" ht="30" customHeight="1">
      <c r="E1571" s="10"/>
      <c r="K1571" s="10"/>
      <c r="M1571" s="10"/>
      <c r="N1571" s="11"/>
      <c r="O1571" s="11"/>
      <c r="P1571" s="19"/>
      <c r="Q1571" s="11"/>
      <c r="R1571" s="11"/>
      <c r="T1571" s="10"/>
      <c r="U1571" s="10"/>
    </row>
    <row r="1572" spans="5:21" s="8" customFormat="1" ht="30" customHeight="1">
      <c r="E1572" s="10"/>
      <c r="K1572" s="10"/>
      <c r="M1572" s="10"/>
      <c r="N1572" s="11"/>
      <c r="O1572" s="11"/>
      <c r="P1572" s="19"/>
      <c r="Q1572" s="11"/>
      <c r="R1572" s="11"/>
      <c r="T1572" s="10"/>
      <c r="U1572" s="10"/>
    </row>
    <row r="1573" spans="5:21" s="8" customFormat="1" ht="30" customHeight="1">
      <c r="E1573" s="10"/>
      <c r="K1573" s="10"/>
      <c r="M1573" s="10"/>
      <c r="N1573" s="11"/>
      <c r="O1573" s="11"/>
      <c r="P1573" s="19"/>
      <c r="Q1573" s="11"/>
      <c r="R1573" s="11"/>
      <c r="T1573" s="10"/>
      <c r="U1573" s="10"/>
    </row>
    <row r="1574" spans="5:21" s="8" customFormat="1" ht="30" customHeight="1">
      <c r="E1574" s="10"/>
      <c r="K1574" s="10"/>
      <c r="M1574" s="10"/>
      <c r="N1574" s="11"/>
      <c r="O1574" s="11"/>
      <c r="P1574" s="19"/>
      <c r="Q1574" s="11"/>
      <c r="R1574" s="11"/>
      <c r="T1574" s="10"/>
      <c r="U1574" s="10"/>
    </row>
    <row r="1575" spans="5:21" s="8" customFormat="1" ht="30" customHeight="1">
      <c r="E1575" s="10"/>
      <c r="K1575" s="10"/>
      <c r="M1575" s="10"/>
      <c r="N1575" s="11"/>
      <c r="O1575" s="11"/>
      <c r="P1575" s="19"/>
      <c r="Q1575" s="11"/>
      <c r="R1575" s="11"/>
      <c r="T1575" s="10"/>
      <c r="U1575" s="10"/>
    </row>
    <row r="1576" spans="5:21" s="8" customFormat="1" ht="30" customHeight="1">
      <c r="E1576" s="10"/>
      <c r="K1576" s="10"/>
      <c r="M1576" s="10"/>
      <c r="N1576" s="11"/>
      <c r="O1576" s="11"/>
      <c r="P1576" s="19"/>
      <c r="Q1576" s="11"/>
      <c r="R1576" s="11"/>
      <c r="T1576" s="10"/>
      <c r="U1576" s="10"/>
    </row>
    <row r="1577" spans="5:21" s="8" customFormat="1" ht="30" customHeight="1">
      <c r="E1577" s="10"/>
      <c r="K1577" s="10"/>
      <c r="M1577" s="10"/>
      <c r="N1577" s="11"/>
      <c r="O1577" s="11"/>
      <c r="P1577" s="19"/>
      <c r="Q1577" s="11"/>
      <c r="R1577" s="11"/>
      <c r="T1577" s="10"/>
      <c r="U1577" s="10"/>
    </row>
    <row r="1578" spans="5:21" s="8" customFormat="1" ht="30" customHeight="1">
      <c r="E1578" s="10"/>
      <c r="K1578" s="10"/>
      <c r="M1578" s="10"/>
      <c r="N1578" s="11"/>
      <c r="O1578" s="11"/>
      <c r="P1578" s="19"/>
      <c r="Q1578" s="11"/>
      <c r="R1578" s="11"/>
      <c r="T1578" s="10"/>
      <c r="U1578" s="10"/>
    </row>
    <row r="1579" spans="5:21" s="8" customFormat="1" ht="30" customHeight="1">
      <c r="E1579" s="10"/>
      <c r="K1579" s="10"/>
      <c r="M1579" s="10"/>
      <c r="N1579" s="11"/>
      <c r="O1579" s="11"/>
      <c r="P1579" s="19"/>
      <c r="Q1579" s="11"/>
      <c r="R1579" s="11"/>
      <c r="T1579" s="10"/>
      <c r="U1579" s="10"/>
    </row>
    <row r="1580" spans="5:21" s="8" customFormat="1" ht="30" customHeight="1">
      <c r="E1580" s="10"/>
      <c r="K1580" s="10"/>
      <c r="M1580" s="10"/>
      <c r="N1580" s="11"/>
      <c r="O1580" s="11"/>
      <c r="P1580" s="19"/>
      <c r="Q1580" s="11"/>
      <c r="R1580" s="11"/>
      <c r="T1580" s="10"/>
      <c r="U1580" s="10"/>
    </row>
    <row r="1581" spans="5:21" s="8" customFormat="1" ht="30" customHeight="1">
      <c r="E1581" s="10"/>
      <c r="K1581" s="10"/>
      <c r="M1581" s="10"/>
      <c r="N1581" s="11"/>
      <c r="O1581" s="11"/>
      <c r="P1581" s="19"/>
      <c r="Q1581" s="11"/>
      <c r="R1581" s="11"/>
      <c r="T1581" s="10"/>
      <c r="U1581" s="10"/>
    </row>
    <row r="1582" spans="5:21" s="8" customFormat="1" ht="30" customHeight="1">
      <c r="E1582" s="10"/>
      <c r="K1582" s="10"/>
      <c r="M1582" s="10"/>
      <c r="N1582" s="11"/>
      <c r="O1582" s="11"/>
      <c r="P1582" s="19"/>
      <c r="Q1582" s="11"/>
      <c r="R1582" s="11"/>
      <c r="T1582" s="10"/>
      <c r="U1582" s="10"/>
    </row>
    <row r="1583" spans="5:21" s="8" customFormat="1" ht="30" customHeight="1">
      <c r="E1583" s="10"/>
      <c r="K1583" s="10"/>
      <c r="M1583" s="10"/>
      <c r="N1583" s="11"/>
      <c r="O1583" s="11"/>
      <c r="P1583" s="19"/>
      <c r="Q1583" s="11"/>
      <c r="R1583" s="11"/>
      <c r="T1583" s="10"/>
      <c r="U1583" s="10"/>
    </row>
    <row r="1584" spans="5:21" s="8" customFormat="1" ht="30" customHeight="1">
      <c r="E1584" s="10"/>
      <c r="K1584" s="10"/>
      <c r="M1584" s="10"/>
      <c r="N1584" s="11"/>
      <c r="O1584" s="11"/>
      <c r="P1584" s="19"/>
      <c r="Q1584" s="11"/>
      <c r="R1584" s="11"/>
      <c r="T1584" s="10"/>
      <c r="U1584" s="10"/>
    </row>
    <row r="1585" spans="5:21" s="8" customFormat="1" ht="30" customHeight="1">
      <c r="E1585" s="10"/>
      <c r="K1585" s="10"/>
      <c r="M1585" s="10"/>
      <c r="N1585" s="11"/>
      <c r="O1585" s="11"/>
      <c r="P1585" s="19"/>
      <c r="Q1585" s="11"/>
      <c r="R1585" s="11"/>
      <c r="T1585" s="10"/>
      <c r="U1585" s="10"/>
    </row>
    <row r="1586" spans="5:21" s="8" customFormat="1" ht="30" customHeight="1">
      <c r="E1586" s="10"/>
      <c r="K1586" s="10"/>
      <c r="M1586" s="10"/>
      <c r="N1586" s="11"/>
      <c r="O1586" s="11"/>
      <c r="P1586" s="19"/>
      <c r="Q1586" s="11"/>
      <c r="R1586" s="11"/>
      <c r="T1586" s="10"/>
      <c r="U1586" s="10"/>
    </row>
    <row r="1587" spans="5:21" s="8" customFormat="1" ht="30" customHeight="1">
      <c r="E1587" s="10"/>
      <c r="K1587" s="10"/>
      <c r="M1587" s="10"/>
      <c r="N1587" s="11"/>
      <c r="O1587" s="11"/>
      <c r="P1587" s="19"/>
      <c r="Q1587" s="11"/>
      <c r="R1587" s="11"/>
      <c r="T1587" s="10"/>
      <c r="U1587" s="10"/>
    </row>
    <row r="1588" spans="5:21" s="8" customFormat="1" ht="30" customHeight="1">
      <c r="E1588" s="10"/>
      <c r="K1588" s="10"/>
      <c r="M1588" s="10"/>
      <c r="N1588" s="11"/>
      <c r="O1588" s="11"/>
      <c r="P1588" s="19"/>
      <c r="Q1588" s="11"/>
      <c r="R1588" s="11"/>
      <c r="T1588" s="10"/>
      <c r="U1588" s="10"/>
    </row>
    <row r="1589" spans="5:21" s="8" customFormat="1" ht="30" customHeight="1">
      <c r="E1589" s="10"/>
      <c r="K1589" s="10"/>
      <c r="M1589" s="10"/>
      <c r="N1589" s="11"/>
      <c r="O1589" s="11"/>
      <c r="P1589" s="19"/>
      <c r="Q1589" s="11"/>
      <c r="R1589" s="11"/>
      <c r="T1589" s="10"/>
      <c r="U1589" s="10"/>
    </row>
    <row r="1590" spans="5:21" s="8" customFormat="1" ht="30" customHeight="1">
      <c r="E1590" s="10"/>
      <c r="K1590" s="10"/>
      <c r="M1590" s="10"/>
      <c r="N1590" s="11"/>
      <c r="O1590" s="11"/>
      <c r="P1590" s="19"/>
      <c r="Q1590" s="11"/>
      <c r="R1590" s="11"/>
      <c r="T1590" s="10"/>
      <c r="U1590" s="10"/>
    </row>
    <row r="1591" spans="5:21" s="8" customFormat="1" ht="30" customHeight="1">
      <c r="E1591" s="10"/>
      <c r="K1591" s="10"/>
      <c r="M1591" s="10"/>
      <c r="N1591" s="11"/>
      <c r="O1591" s="11"/>
      <c r="P1591" s="19"/>
      <c r="Q1591" s="11"/>
      <c r="R1591" s="11"/>
      <c r="T1591" s="10"/>
      <c r="U1591" s="10"/>
    </row>
    <row r="1592" spans="5:21" s="8" customFormat="1" ht="30" customHeight="1">
      <c r="E1592" s="10"/>
      <c r="K1592" s="10"/>
      <c r="M1592" s="10"/>
      <c r="N1592" s="11"/>
      <c r="O1592" s="11"/>
      <c r="P1592" s="19"/>
      <c r="Q1592" s="11"/>
      <c r="R1592" s="11"/>
      <c r="T1592" s="10"/>
      <c r="U1592" s="10"/>
    </row>
    <row r="1593" spans="5:21" s="8" customFormat="1" ht="30" customHeight="1">
      <c r="E1593" s="10"/>
      <c r="K1593" s="10"/>
      <c r="M1593" s="10"/>
      <c r="N1593" s="11"/>
      <c r="O1593" s="11"/>
      <c r="P1593" s="19"/>
      <c r="Q1593" s="11"/>
      <c r="R1593" s="11"/>
      <c r="T1593" s="10"/>
      <c r="U1593" s="10"/>
    </row>
    <row r="1594" spans="5:21" s="8" customFormat="1" ht="30" customHeight="1">
      <c r="E1594" s="10"/>
      <c r="K1594" s="10"/>
      <c r="M1594" s="10"/>
      <c r="N1594" s="11"/>
      <c r="O1594" s="11"/>
      <c r="P1594" s="19"/>
      <c r="Q1594" s="11"/>
      <c r="R1594" s="11"/>
      <c r="T1594" s="10"/>
      <c r="U1594" s="10"/>
    </row>
    <row r="1595" spans="5:21" s="8" customFormat="1" ht="30" customHeight="1">
      <c r="E1595" s="10"/>
      <c r="K1595" s="10"/>
      <c r="M1595" s="10"/>
      <c r="N1595" s="11"/>
      <c r="O1595" s="11"/>
      <c r="P1595" s="19"/>
      <c r="Q1595" s="11"/>
      <c r="R1595" s="11"/>
      <c r="T1595" s="10"/>
      <c r="U1595" s="10"/>
    </row>
    <row r="1596" spans="5:21" s="8" customFormat="1" ht="30" customHeight="1">
      <c r="E1596" s="10"/>
      <c r="K1596" s="10"/>
      <c r="M1596" s="10"/>
      <c r="N1596" s="11"/>
      <c r="O1596" s="11"/>
      <c r="P1596" s="19"/>
      <c r="Q1596" s="11"/>
      <c r="R1596" s="11"/>
      <c r="T1596" s="10"/>
      <c r="U1596" s="10"/>
    </row>
    <row r="1597" spans="5:21" s="8" customFormat="1" ht="30" customHeight="1">
      <c r="E1597" s="10"/>
      <c r="K1597" s="10"/>
      <c r="M1597" s="10"/>
      <c r="N1597" s="11"/>
      <c r="O1597" s="11"/>
      <c r="P1597" s="19"/>
      <c r="Q1597" s="11"/>
      <c r="R1597" s="11"/>
      <c r="T1597" s="10"/>
      <c r="U1597" s="10"/>
    </row>
    <row r="1598" spans="5:21" s="8" customFormat="1" ht="30" customHeight="1">
      <c r="E1598" s="10"/>
      <c r="K1598" s="10"/>
      <c r="M1598" s="10"/>
      <c r="N1598" s="11"/>
      <c r="O1598" s="11"/>
      <c r="P1598" s="19"/>
      <c r="Q1598" s="11"/>
      <c r="R1598" s="11"/>
      <c r="T1598" s="10"/>
      <c r="U1598" s="10"/>
    </row>
    <row r="1599" spans="5:21" s="8" customFormat="1" ht="30" customHeight="1">
      <c r="E1599" s="10"/>
      <c r="K1599" s="10"/>
      <c r="M1599" s="10"/>
      <c r="N1599" s="11"/>
      <c r="O1599" s="11"/>
      <c r="P1599" s="19"/>
      <c r="Q1599" s="11"/>
      <c r="R1599" s="11"/>
      <c r="T1599" s="10"/>
      <c r="U1599" s="10"/>
    </row>
    <row r="1600" spans="5:21" s="8" customFormat="1" ht="30" customHeight="1">
      <c r="E1600" s="10"/>
      <c r="K1600" s="10"/>
      <c r="M1600" s="10"/>
      <c r="N1600" s="11"/>
      <c r="O1600" s="11"/>
      <c r="P1600" s="19"/>
      <c r="Q1600" s="11"/>
      <c r="R1600" s="11"/>
      <c r="T1600" s="10"/>
      <c r="U1600" s="10"/>
    </row>
    <row r="1601" spans="5:21" s="8" customFormat="1" ht="30" customHeight="1">
      <c r="E1601" s="10"/>
      <c r="K1601" s="10"/>
      <c r="M1601" s="10"/>
      <c r="N1601" s="11"/>
      <c r="O1601" s="11"/>
      <c r="P1601" s="19"/>
      <c r="Q1601" s="11"/>
      <c r="R1601" s="11"/>
      <c r="T1601" s="10"/>
      <c r="U1601" s="10"/>
    </row>
    <row r="1602" spans="5:21" s="8" customFormat="1" ht="30" customHeight="1">
      <c r="E1602" s="10"/>
      <c r="K1602" s="10"/>
      <c r="M1602" s="10"/>
      <c r="N1602" s="11"/>
      <c r="O1602" s="11"/>
      <c r="P1602" s="19"/>
      <c r="Q1602" s="11"/>
      <c r="R1602" s="11"/>
      <c r="T1602" s="10"/>
      <c r="U1602" s="10"/>
    </row>
    <row r="1603" spans="5:21" s="8" customFormat="1" ht="30" customHeight="1">
      <c r="E1603" s="10"/>
      <c r="K1603" s="10"/>
      <c r="M1603" s="10"/>
      <c r="N1603" s="11"/>
      <c r="O1603" s="11"/>
      <c r="P1603" s="19"/>
      <c r="Q1603" s="11"/>
      <c r="R1603" s="11"/>
      <c r="T1603" s="10"/>
      <c r="U1603" s="10"/>
    </row>
    <row r="1604" spans="5:21" s="8" customFormat="1" ht="30" customHeight="1">
      <c r="E1604" s="10"/>
      <c r="K1604" s="10"/>
      <c r="M1604" s="10"/>
      <c r="N1604" s="11"/>
      <c r="O1604" s="11"/>
      <c r="P1604" s="19"/>
      <c r="Q1604" s="11"/>
      <c r="R1604" s="11"/>
      <c r="T1604" s="10"/>
      <c r="U1604" s="10"/>
    </row>
    <row r="1605" spans="5:21" s="8" customFormat="1" ht="30" customHeight="1">
      <c r="E1605" s="10"/>
      <c r="K1605" s="10"/>
      <c r="M1605" s="10"/>
      <c r="N1605" s="11"/>
      <c r="O1605" s="11"/>
      <c r="P1605" s="19"/>
      <c r="Q1605" s="11"/>
      <c r="R1605" s="11"/>
      <c r="T1605" s="10"/>
      <c r="U1605" s="10"/>
    </row>
    <row r="1606" spans="5:21" s="8" customFormat="1" ht="30" customHeight="1">
      <c r="E1606" s="10"/>
      <c r="K1606" s="10"/>
      <c r="M1606" s="10"/>
      <c r="N1606" s="11"/>
      <c r="O1606" s="11"/>
      <c r="P1606" s="19"/>
      <c r="Q1606" s="11"/>
      <c r="R1606" s="11"/>
      <c r="T1606" s="10"/>
      <c r="U1606" s="10"/>
    </row>
    <row r="1607" spans="5:21" s="8" customFormat="1" ht="30" customHeight="1">
      <c r="E1607" s="10"/>
      <c r="K1607" s="10"/>
      <c r="M1607" s="10"/>
      <c r="N1607" s="11"/>
      <c r="O1607" s="11"/>
      <c r="P1607" s="19"/>
      <c r="Q1607" s="11"/>
      <c r="R1607" s="11"/>
      <c r="T1607" s="10"/>
      <c r="U1607" s="10"/>
    </row>
    <row r="1608" spans="5:21" s="8" customFormat="1" ht="30" customHeight="1">
      <c r="E1608" s="10"/>
      <c r="K1608" s="10"/>
      <c r="M1608" s="10"/>
      <c r="N1608" s="11"/>
      <c r="O1608" s="11"/>
      <c r="P1608" s="19"/>
      <c r="Q1608" s="11"/>
      <c r="R1608" s="11"/>
      <c r="T1608" s="10"/>
      <c r="U1608" s="10"/>
    </row>
    <row r="1609" spans="5:21" s="8" customFormat="1" ht="30" customHeight="1">
      <c r="E1609" s="10"/>
      <c r="K1609" s="10"/>
      <c r="M1609" s="10"/>
      <c r="N1609" s="11"/>
      <c r="O1609" s="11"/>
      <c r="P1609" s="19"/>
      <c r="Q1609" s="11"/>
      <c r="R1609" s="11"/>
      <c r="T1609" s="10"/>
      <c r="U1609" s="10"/>
    </row>
    <row r="1610" spans="5:21" s="8" customFormat="1" ht="30" customHeight="1">
      <c r="E1610" s="10"/>
      <c r="K1610" s="10"/>
      <c r="M1610" s="10"/>
      <c r="N1610" s="11"/>
      <c r="O1610" s="11"/>
      <c r="P1610" s="19"/>
      <c r="Q1610" s="11"/>
      <c r="R1610" s="11"/>
      <c r="T1610" s="10"/>
      <c r="U1610" s="10"/>
    </row>
    <row r="1611" spans="5:21" s="8" customFormat="1" ht="30" customHeight="1">
      <c r="E1611" s="10"/>
      <c r="K1611" s="10"/>
      <c r="M1611" s="10"/>
      <c r="N1611" s="11"/>
      <c r="O1611" s="11"/>
      <c r="P1611" s="19"/>
      <c r="Q1611" s="11"/>
      <c r="R1611" s="11"/>
      <c r="T1611" s="10"/>
      <c r="U1611" s="10"/>
    </row>
    <row r="1612" spans="5:21" s="8" customFormat="1" ht="30" customHeight="1">
      <c r="E1612" s="10"/>
      <c r="K1612" s="10"/>
      <c r="M1612" s="10"/>
      <c r="N1612" s="11"/>
      <c r="O1612" s="11"/>
      <c r="P1612" s="19"/>
      <c r="Q1612" s="11"/>
      <c r="R1612" s="11"/>
      <c r="T1612" s="10"/>
      <c r="U1612" s="10"/>
    </row>
    <row r="1613" spans="5:21" s="8" customFormat="1" ht="30" customHeight="1">
      <c r="E1613" s="10"/>
      <c r="K1613" s="10"/>
      <c r="M1613" s="10"/>
      <c r="N1613" s="11"/>
      <c r="O1613" s="11"/>
      <c r="P1613" s="19"/>
      <c r="Q1613" s="11"/>
      <c r="R1613" s="11"/>
      <c r="T1613" s="10"/>
      <c r="U1613" s="10"/>
    </row>
    <row r="1614" spans="5:21" s="8" customFormat="1" ht="30" customHeight="1">
      <c r="E1614" s="10"/>
      <c r="K1614" s="10"/>
      <c r="M1614" s="10"/>
      <c r="N1614" s="11"/>
      <c r="O1614" s="11"/>
      <c r="P1614" s="19"/>
      <c r="Q1614" s="11"/>
      <c r="R1614" s="11"/>
      <c r="T1614" s="10"/>
      <c r="U1614" s="10"/>
    </row>
    <row r="1615" spans="5:21" s="8" customFormat="1" ht="30" customHeight="1">
      <c r="E1615" s="10"/>
      <c r="K1615" s="10"/>
      <c r="M1615" s="10"/>
      <c r="N1615" s="11"/>
      <c r="O1615" s="11"/>
      <c r="P1615" s="19"/>
      <c r="Q1615" s="11"/>
      <c r="R1615" s="11"/>
      <c r="T1615" s="10"/>
      <c r="U1615" s="10"/>
    </row>
    <row r="1616" spans="5:21" s="8" customFormat="1" ht="30" customHeight="1">
      <c r="E1616" s="10"/>
      <c r="K1616" s="10"/>
      <c r="M1616" s="10"/>
      <c r="N1616" s="11"/>
      <c r="O1616" s="11"/>
      <c r="P1616" s="19"/>
      <c r="Q1616" s="11"/>
      <c r="R1616" s="11"/>
      <c r="T1616" s="10"/>
      <c r="U1616" s="10"/>
    </row>
    <row r="1617" spans="5:21" s="8" customFormat="1" ht="30" customHeight="1">
      <c r="E1617" s="10"/>
      <c r="K1617" s="10"/>
      <c r="M1617" s="10"/>
      <c r="N1617" s="11"/>
      <c r="O1617" s="11"/>
      <c r="P1617" s="19"/>
      <c r="Q1617" s="11"/>
      <c r="R1617" s="11"/>
      <c r="T1617" s="10"/>
      <c r="U1617" s="10"/>
    </row>
    <row r="1618" spans="5:21" s="8" customFormat="1" ht="30" customHeight="1">
      <c r="E1618" s="10"/>
      <c r="K1618" s="10"/>
      <c r="M1618" s="10"/>
      <c r="N1618" s="11"/>
      <c r="O1618" s="11"/>
      <c r="P1618" s="19"/>
      <c r="Q1618" s="11"/>
      <c r="R1618" s="11"/>
      <c r="T1618" s="10"/>
      <c r="U1618" s="10"/>
    </row>
    <row r="1619" spans="5:21" s="8" customFormat="1" ht="30" customHeight="1">
      <c r="E1619" s="10"/>
      <c r="K1619" s="10"/>
      <c r="M1619" s="10"/>
      <c r="N1619" s="11"/>
      <c r="O1619" s="11"/>
      <c r="P1619" s="19"/>
      <c r="Q1619" s="11"/>
      <c r="R1619" s="11"/>
      <c r="T1619" s="10"/>
      <c r="U1619" s="10"/>
    </row>
    <row r="1620" spans="5:21" s="8" customFormat="1" ht="30" customHeight="1">
      <c r="E1620" s="10"/>
      <c r="K1620" s="10"/>
      <c r="M1620" s="10"/>
      <c r="N1620" s="11"/>
      <c r="O1620" s="11"/>
      <c r="P1620" s="19"/>
      <c r="Q1620" s="11"/>
      <c r="R1620" s="11"/>
      <c r="T1620" s="10"/>
      <c r="U1620" s="10"/>
    </row>
    <row r="1621" spans="5:21" s="8" customFormat="1" ht="30" customHeight="1">
      <c r="E1621" s="10"/>
      <c r="K1621" s="10"/>
      <c r="M1621" s="10"/>
      <c r="N1621" s="11"/>
      <c r="O1621" s="11"/>
      <c r="P1621" s="19"/>
      <c r="Q1621" s="11"/>
      <c r="R1621" s="11"/>
      <c r="T1621" s="10"/>
      <c r="U1621" s="10"/>
    </row>
    <row r="1622" spans="5:21" s="8" customFormat="1" ht="30" customHeight="1">
      <c r="E1622" s="10"/>
      <c r="K1622" s="10"/>
      <c r="M1622" s="10"/>
      <c r="N1622" s="11"/>
      <c r="O1622" s="11"/>
      <c r="P1622" s="19"/>
      <c r="Q1622" s="11"/>
      <c r="R1622" s="11"/>
      <c r="T1622" s="10"/>
      <c r="U1622" s="10"/>
    </row>
    <row r="1623" spans="5:21" s="8" customFormat="1" ht="30" customHeight="1">
      <c r="E1623" s="10"/>
      <c r="K1623" s="10"/>
      <c r="M1623" s="10"/>
      <c r="N1623" s="11"/>
      <c r="O1623" s="11"/>
      <c r="P1623" s="19"/>
      <c r="Q1623" s="11"/>
      <c r="R1623" s="11"/>
      <c r="T1623" s="10"/>
      <c r="U1623" s="10"/>
    </row>
    <row r="1624" spans="5:21" s="8" customFormat="1" ht="30" customHeight="1">
      <c r="E1624" s="10"/>
      <c r="K1624" s="10"/>
      <c r="M1624" s="10"/>
      <c r="N1624" s="11"/>
      <c r="O1624" s="11"/>
      <c r="P1624" s="19"/>
      <c r="Q1624" s="11"/>
      <c r="R1624" s="11"/>
      <c r="T1624" s="10"/>
      <c r="U1624" s="10"/>
    </row>
    <row r="1625" spans="5:21" s="8" customFormat="1" ht="30" customHeight="1">
      <c r="E1625" s="10"/>
      <c r="K1625" s="10"/>
      <c r="M1625" s="10"/>
      <c r="N1625" s="11"/>
      <c r="O1625" s="11"/>
      <c r="P1625" s="19"/>
      <c r="Q1625" s="11"/>
      <c r="R1625" s="11"/>
      <c r="T1625" s="10"/>
      <c r="U1625" s="10"/>
    </row>
    <row r="1626" spans="5:21" s="8" customFormat="1" ht="30" customHeight="1">
      <c r="E1626" s="10"/>
      <c r="K1626" s="10"/>
      <c r="M1626" s="10"/>
      <c r="N1626" s="11"/>
      <c r="O1626" s="11"/>
      <c r="P1626" s="19"/>
      <c r="Q1626" s="11"/>
      <c r="R1626" s="11"/>
      <c r="T1626" s="10"/>
      <c r="U1626" s="10"/>
    </row>
    <row r="1627" spans="5:21" s="8" customFormat="1" ht="30" customHeight="1">
      <c r="E1627" s="10"/>
      <c r="K1627" s="10"/>
      <c r="M1627" s="10"/>
      <c r="N1627" s="11"/>
      <c r="O1627" s="11"/>
      <c r="P1627" s="19"/>
      <c r="Q1627" s="11"/>
      <c r="R1627" s="11"/>
      <c r="T1627" s="10"/>
      <c r="U1627" s="10"/>
    </row>
    <row r="1628" spans="5:21" s="8" customFormat="1" ht="30" customHeight="1">
      <c r="E1628" s="10"/>
      <c r="K1628" s="10"/>
      <c r="M1628" s="10"/>
      <c r="N1628" s="11"/>
      <c r="O1628" s="11"/>
      <c r="P1628" s="19"/>
      <c r="Q1628" s="11"/>
      <c r="R1628" s="11"/>
      <c r="T1628" s="10"/>
      <c r="U1628" s="10"/>
    </row>
    <row r="1629" spans="5:21" s="8" customFormat="1" ht="30" customHeight="1">
      <c r="E1629" s="10"/>
      <c r="K1629" s="10"/>
      <c r="M1629" s="10"/>
      <c r="N1629" s="11"/>
      <c r="O1629" s="11"/>
      <c r="P1629" s="19"/>
      <c r="Q1629" s="11"/>
      <c r="R1629" s="11"/>
      <c r="T1629" s="10"/>
      <c r="U1629" s="10"/>
    </row>
    <row r="1630" spans="5:21" s="8" customFormat="1" ht="30" customHeight="1">
      <c r="E1630" s="10"/>
      <c r="K1630" s="10"/>
      <c r="M1630" s="10"/>
      <c r="N1630" s="11"/>
      <c r="O1630" s="11"/>
      <c r="P1630" s="19"/>
      <c r="Q1630" s="11"/>
      <c r="R1630" s="11"/>
      <c r="T1630" s="10"/>
      <c r="U1630" s="10"/>
    </row>
    <row r="1631" spans="5:21" s="8" customFormat="1" ht="30" customHeight="1">
      <c r="E1631" s="10"/>
      <c r="K1631" s="10"/>
      <c r="M1631" s="10"/>
      <c r="N1631" s="11"/>
      <c r="O1631" s="11"/>
      <c r="P1631" s="19"/>
      <c r="Q1631" s="11"/>
      <c r="R1631" s="11"/>
      <c r="T1631" s="10"/>
      <c r="U1631" s="10"/>
    </row>
    <row r="1632" spans="5:21" s="8" customFormat="1" ht="30" customHeight="1">
      <c r="E1632" s="10"/>
      <c r="K1632" s="10"/>
      <c r="M1632" s="10"/>
      <c r="N1632" s="11"/>
      <c r="O1632" s="11"/>
      <c r="P1632" s="19"/>
      <c r="Q1632" s="11"/>
      <c r="R1632" s="11"/>
      <c r="T1632" s="10"/>
      <c r="U1632" s="10"/>
    </row>
    <row r="1633" spans="5:21" s="8" customFormat="1" ht="30" customHeight="1">
      <c r="E1633" s="10"/>
      <c r="K1633" s="10"/>
      <c r="M1633" s="10"/>
      <c r="N1633" s="11"/>
      <c r="O1633" s="11"/>
      <c r="P1633" s="19"/>
      <c r="Q1633" s="11"/>
      <c r="R1633" s="11"/>
      <c r="T1633" s="10"/>
      <c r="U1633" s="10"/>
    </row>
    <row r="1634" spans="5:21" s="8" customFormat="1" ht="30" customHeight="1">
      <c r="E1634" s="10"/>
      <c r="K1634" s="10"/>
      <c r="M1634" s="10"/>
      <c r="N1634" s="11"/>
      <c r="O1634" s="11"/>
      <c r="P1634" s="19"/>
      <c r="Q1634" s="11"/>
      <c r="R1634" s="11"/>
      <c r="T1634" s="10"/>
      <c r="U1634" s="10"/>
    </row>
    <row r="1635" spans="5:21" s="8" customFormat="1" ht="30" customHeight="1">
      <c r="E1635" s="10"/>
      <c r="K1635" s="10"/>
      <c r="M1635" s="10"/>
      <c r="N1635" s="11"/>
      <c r="O1635" s="11"/>
      <c r="P1635" s="19"/>
      <c r="Q1635" s="11"/>
      <c r="R1635" s="11"/>
      <c r="T1635" s="10"/>
      <c r="U1635" s="10"/>
    </row>
    <row r="1636" spans="5:21" s="8" customFormat="1" ht="30" customHeight="1">
      <c r="E1636" s="10"/>
      <c r="K1636" s="10"/>
      <c r="M1636" s="10"/>
      <c r="N1636" s="11"/>
      <c r="O1636" s="11"/>
      <c r="P1636" s="19"/>
      <c r="Q1636" s="11"/>
      <c r="R1636" s="11"/>
      <c r="T1636" s="10"/>
      <c r="U1636" s="10"/>
    </row>
    <row r="1637" spans="5:21" s="8" customFormat="1" ht="30" customHeight="1">
      <c r="E1637" s="10"/>
      <c r="K1637" s="10"/>
      <c r="M1637" s="10"/>
      <c r="N1637" s="11"/>
      <c r="O1637" s="11"/>
      <c r="P1637" s="19"/>
      <c r="Q1637" s="11"/>
      <c r="R1637" s="11"/>
      <c r="T1637" s="10"/>
      <c r="U1637" s="10"/>
    </row>
    <row r="1638" spans="5:21" s="8" customFormat="1" ht="30" customHeight="1">
      <c r="E1638" s="10"/>
      <c r="K1638" s="10"/>
      <c r="M1638" s="10"/>
      <c r="N1638" s="11"/>
      <c r="O1638" s="11"/>
      <c r="P1638" s="19"/>
      <c r="Q1638" s="11"/>
      <c r="R1638" s="11"/>
      <c r="T1638" s="10"/>
      <c r="U1638" s="10"/>
    </row>
    <row r="1639" spans="5:21" s="8" customFormat="1" ht="30" customHeight="1">
      <c r="E1639" s="10"/>
      <c r="K1639" s="10"/>
      <c r="M1639" s="10"/>
      <c r="N1639" s="11"/>
      <c r="O1639" s="11"/>
      <c r="P1639" s="19"/>
      <c r="Q1639" s="11"/>
      <c r="R1639" s="11"/>
      <c r="T1639" s="10"/>
      <c r="U1639" s="10"/>
    </row>
    <row r="1640" spans="5:21" s="8" customFormat="1" ht="30" customHeight="1">
      <c r="E1640" s="10"/>
      <c r="K1640" s="10"/>
      <c r="M1640" s="10"/>
      <c r="N1640" s="11"/>
      <c r="O1640" s="11"/>
      <c r="P1640" s="19"/>
      <c r="Q1640" s="11"/>
      <c r="R1640" s="11"/>
      <c r="T1640" s="10"/>
      <c r="U1640" s="10"/>
    </row>
    <row r="1641" spans="5:21" s="8" customFormat="1" ht="30" customHeight="1">
      <c r="E1641" s="10"/>
      <c r="K1641" s="10"/>
      <c r="M1641" s="10"/>
      <c r="N1641" s="11"/>
      <c r="O1641" s="11"/>
      <c r="P1641" s="19"/>
      <c r="Q1641" s="11"/>
      <c r="R1641" s="11"/>
      <c r="T1641" s="10"/>
      <c r="U1641" s="10"/>
    </row>
    <row r="1642" spans="5:21" s="8" customFormat="1" ht="30" customHeight="1">
      <c r="E1642" s="10"/>
      <c r="K1642" s="10"/>
      <c r="M1642" s="10"/>
      <c r="N1642" s="11"/>
      <c r="O1642" s="11"/>
      <c r="P1642" s="19"/>
      <c r="Q1642" s="11"/>
      <c r="R1642" s="11"/>
      <c r="T1642" s="10"/>
      <c r="U1642" s="10"/>
    </row>
    <row r="1643" spans="5:21" s="8" customFormat="1" ht="30" customHeight="1">
      <c r="E1643" s="10"/>
      <c r="K1643" s="10"/>
      <c r="M1643" s="10"/>
      <c r="N1643" s="11"/>
      <c r="O1643" s="11"/>
      <c r="P1643" s="19"/>
      <c r="Q1643" s="11"/>
      <c r="R1643" s="11"/>
      <c r="T1643" s="10"/>
      <c r="U1643" s="10"/>
    </row>
    <row r="1644" spans="5:21" s="8" customFormat="1" ht="30" customHeight="1">
      <c r="E1644" s="10"/>
      <c r="K1644" s="10"/>
      <c r="M1644" s="10"/>
      <c r="N1644" s="11"/>
      <c r="O1644" s="11"/>
      <c r="P1644" s="19"/>
      <c r="Q1644" s="11"/>
      <c r="R1644" s="11"/>
      <c r="T1644" s="10"/>
      <c r="U1644" s="10"/>
    </row>
    <row r="1645" spans="5:21" s="8" customFormat="1" ht="30" customHeight="1">
      <c r="E1645" s="10"/>
      <c r="K1645" s="10"/>
      <c r="M1645" s="10"/>
      <c r="N1645" s="11"/>
      <c r="O1645" s="11"/>
      <c r="P1645" s="19"/>
      <c r="Q1645" s="11"/>
      <c r="R1645" s="11"/>
      <c r="T1645" s="10"/>
      <c r="U1645" s="10"/>
    </row>
    <row r="1646" spans="5:21" s="8" customFormat="1" ht="30" customHeight="1">
      <c r="E1646" s="10"/>
      <c r="K1646" s="10"/>
      <c r="M1646" s="10"/>
      <c r="N1646" s="11"/>
      <c r="O1646" s="11"/>
      <c r="P1646" s="19"/>
      <c r="Q1646" s="11"/>
      <c r="R1646" s="11"/>
      <c r="T1646" s="10"/>
      <c r="U1646" s="10"/>
    </row>
    <row r="1647" spans="5:21" s="8" customFormat="1" ht="30" customHeight="1">
      <c r="E1647" s="10"/>
      <c r="K1647" s="10"/>
      <c r="M1647" s="10"/>
      <c r="N1647" s="11"/>
      <c r="O1647" s="11"/>
      <c r="P1647" s="19"/>
      <c r="Q1647" s="11"/>
      <c r="R1647" s="11"/>
      <c r="T1647" s="10"/>
      <c r="U1647" s="10"/>
    </row>
    <row r="1648" spans="5:21" s="8" customFormat="1" ht="30" customHeight="1">
      <c r="E1648" s="10"/>
      <c r="K1648" s="10"/>
      <c r="M1648" s="10"/>
      <c r="N1648" s="11"/>
      <c r="O1648" s="11"/>
      <c r="P1648" s="19"/>
      <c r="Q1648" s="11"/>
      <c r="R1648" s="11"/>
      <c r="T1648" s="10"/>
      <c r="U1648" s="10"/>
    </row>
    <row r="1649" spans="5:21" s="8" customFormat="1" ht="30" customHeight="1">
      <c r="E1649" s="10"/>
      <c r="K1649" s="10"/>
      <c r="M1649" s="10"/>
      <c r="N1649" s="11"/>
      <c r="O1649" s="11"/>
      <c r="P1649" s="19"/>
      <c r="Q1649" s="11"/>
      <c r="R1649" s="11"/>
      <c r="T1649" s="10"/>
      <c r="U1649" s="10"/>
    </row>
    <row r="1650" spans="5:21" s="8" customFormat="1" ht="30" customHeight="1">
      <c r="E1650" s="10"/>
      <c r="K1650" s="10"/>
      <c r="M1650" s="10"/>
      <c r="N1650" s="11"/>
      <c r="O1650" s="11"/>
      <c r="P1650" s="19"/>
      <c r="Q1650" s="11"/>
      <c r="R1650" s="11"/>
      <c r="T1650" s="10"/>
      <c r="U1650" s="10"/>
    </row>
    <row r="1651" spans="5:21" s="8" customFormat="1" ht="30" customHeight="1">
      <c r="E1651" s="10"/>
      <c r="K1651" s="10"/>
      <c r="M1651" s="10"/>
      <c r="N1651" s="11"/>
      <c r="O1651" s="11"/>
      <c r="P1651" s="19"/>
      <c r="Q1651" s="11"/>
      <c r="R1651" s="11"/>
      <c r="T1651" s="10"/>
      <c r="U1651" s="10"/>
    </row>
    <row r="1652" spans="5:21" s="8" customFormat="1" ht="30" customHeight="1">
      <c r="E1652" s="10"/>
      <c r="K1652" s="10"/>
      <c r="M1652" s="10"/>
      <c r="N1652" s="11"/>
      <c r="O1652" s="11"/>
      <c r="P1652" s="19"/>
      <c r="Q1652" s="11"/>
      <c r="R1652" s="11"/>
      <c r="T1652" s="10"/>
      <c r="U1652" s="10"/>
    </row>
    <row r="1653" spans="5:21" s="8" customFormat="1" ht="30" customHeight="1">
      <c r="E1653" s="10"/>
      <c r="K1653" s="10"/>
      <c r="M1653" s="10"/>
      <c r="N1653" s="11"/>
      <c r="O1653" s="11"/>
      <c r="P1653" s="19"/>
      <c r="Q1653" s="11"/>
      <c r="R1653" s="11"/>
      <c r="T1653" s="10"/>
      <c r="U1653" s="10"/>
    </row>
    <row r="1654" spans="5:21" s="8" customFormat="1" ht="30" customHeight="1">
      <c r="E1654" s="10"/>
      <c r="K1654" s="10"/>
      <c r="M1654" s="10"/>
      <c r="N1654" s="11"/>
      <c r="O1654" s="11"/>
      <c r="P1654" s="19"/>
      <c r="Q1654" s="11"/>
      <c r="R1654" s="11"/>
      <c r="T1654" s="10"/>
      <c r="U1654" s="10"/>
    </row>
    <row r="1655" spans="5:21" s="8" customFormat="1" ht="30" customHeight="1">
      <c r="E1655" s="10"/>
      <c r="K1655" s="10"/>
      <c r="M1655" s="10"/>
      <c r="N1655" s="11"/>
      <c r="O1655" s="11"/>
      <c r="P1655" s="19"/>
      <c r="Q1655" s="11"/>
      <c r="R1655" s="11"/>
      <c r="T1655" s="10"/>
      <c r="U1655" s="10"/>
    </row>
    <row r="1656" spans="5:21" s="8" customFormat="1" ht="30" customHeight="1">
      <c r="E1656" s="10"/>
      <c r="K1656" s="10"/>
      <c r="M1656" s="10"/>
      <c r="N1656" s="11"/>
      <c r="O1656" s="11"/>
      <c r="P1656" s="19"/>
      <c r="Q1656" s="11"/>
      <c r="R1656" s="11"/>
      <c r="T1656" s="10"/>
      <c r="U1656" s="10"/>
    </row>
    <row r="1657" spans="5:21" s="8" customFormat="1" ht="30" customHeight="1">
      <c r="E1657" s="10"/>
      <c r="K1657" s="10"/>
      <c r="M1657" s="10"/>
      <c r="N1657" s="11"/>
      <c r="O1657" s="11"/>
      <c r="P1657" s="19"/>
      <c r="Q1657" s="11"/>
      <c r="R1657" s="11"/>
      <c r="T1657" s="10"/>
      <c r="U1657" s="10"/>
    </row>
    <row r="1658" spans="5:21" s="8" customFormat="1" ht="30" customHeight="1">
      <c r="E1658" s="10"/>
      <c r="K1658" s="10"/>
      <c r="M1658" s="10"/>
      <c r="N1658" s="11"/>
      <c r="O1658" s="11"/>
      <c r="P1658" s="19"/>
      <c r="Q1658" s="11"/>
      <c r="R1658" s="11"/>
      <c r="T1658" s="10"/>
      <c r="U1658" s="10"/>
    </row>
    <row r="1659" spans="5:21" s="8" customFormat="1" ht="30" customHeight="1">
      <c r="E1659" s="10"/>
      <c r="K1659" s="10"/>
      <c r="M1659" s="10"/>
      <c r="N1659" s="11"/>
      <c r="O1659" s="11"/>
      <c r="P1659" s="19"/>
      <c r="Q1659" s="11"/>
      <c r="R1659" s="11"/>
      <c r="T1659" s="10"/>
      <c r="U1659" s="10"/>
    </row>
    <row r="1660" spans="5:21" s="8" customFormat="1" ht="30" customHeight="1">
      <c r="E1660" s="10"/>
      <c r="K1660" s="10"/>
      <c r="M1660" s="10"/>
      <c r="N1660" s="11"/>
      <c r="O1660" s="11"/>
      <c r="P1660" s="19"/>
      <c r="Q1660" s="11"/>
      <c r="R1660" s="11"/>
      <c r="T1660" s="10"/>
      <c r="U1660" s="10"/>
    </row>
    <row r="1661" spans="5:21" s="8" customFormat="1" ht="30" customHeight="1">
      <c r="E1661" s="10"/>
      <c r="K1661" s="10"/>
      <c r="M1661" s="10"/>
      <c r="N1661" s="11"/>
      <c r="O1661" s="11"/>
      <c r="P1661" s="19"/>
      <c r="Q1661" s="11"/>
      <c r="R1661" s="11"/>
      <c r="T1661" s="10"/>
      <c r="U1661" s="10"/>
    </row>
    <row r="1662" spans="5:21" s="8" customFormat="1" ht="30" customHeight="1">
      <c r="E1662" s="10"/>
      <c r="K1662" s="10"/>
      <c r="M1662" s="10"/>
      <c r="N1662" s="11"/>
      <c r="O1662" s="11"/>
      <c r="P1662" s="19"/>
      <c r="Q1662" s="11"/>
      <c r="R1662" s="11"/>
      <c r="T1662" s="10"/>
      <c r="U1662" s="10"/>
    </row>
    <row r="1663" spans="5:21" s="8" customFormat="1" ht="30" customHeight="1">
      <c r="E1663" s="10"/>
      <c r="K1663" s="10"/>
      <c r="M1663" s="10"/>
      <c r="N1663" s="11"/>
      <c r="O1663" s="11"/>
      <c r="P1663" s="19"/>
      <c r="Q1663" s="11"/>
      <c r="R1663" s="11"/>
      <c r="T1663" s="10"/>
      <c r="U1663" s="10"/>
    </row>
    <row r="1664" spans="5:21" s="8" customFormat="1" ht="30" customHeight="1">
      <c r="E1664" s="10"/>
      <c r="K1664" s="10"/>
      <c r="M1664" s="10"/>
      <c r="N1664" s="11"/>
      <c r="O1664" s="11"/>
      <c r="P1664" s="19"/>
      <c r="Q1664" s="11"/>
      <c r="R1664" s="11"/>
      <c r="T1664" s="10"/>
      <c r="U1664" s="10"/>
    </row>
    <row r="1665" spans="5:21" s="8" customFormat="1" ht="30" customHeight="1">
      <c r="E1665" s="10"/>
      <c r="K1665" s="10"/>
      <c r="M1665" s="10"/>
      <c r="N1665" s="11"/>
      <c r="O1665" s="11"/>
      <c r="P1665" s="19"/>
      <c r="Q1665" s="11"/>
      <c r="R1665" s="11"/>
      <c r="T1665" s="10"/>
      <c r="U1665" s="10"/>
    </row>
    <row r="1666" spans="5:21" s="8" customFormat="1" ht="30" customHeight="1">
      <c r="E1666" s="10"/>
      <c r="K1666" s="10"/>
      <c r="M1666" s="10"/>
      <c r="N1666" s="11"/>
      <c r="O1666" s="11"/>
      <c r="P1666" s="19"/>
      <c r="Q1666" s="11"/>
      <c r="R1666" s="11"/>
      <c r="T1666" s="10"/>
      <c r="U1666" s="10"/>
    </row>
    <row r="1667" spans="5:21" s="8" customFormat="1" ht="30" customHeight="1">
      <c r="E1667" s="10"/>
      <c r="K1667" s="10"/>
      <c r="M1667" s="10"/>
      <c r="N1667" s="11"/>
      <c r="O1667" s="11"/>
      <c r="P1667" s="19"/>
      <c r="Q1667" s="11"/>
      <c r="R1667" s="11"/>
      <c r="T1667" s="10"/>
      <c r="U1667" s="10"/>
    </row>
    <row r="1668" spans="5:21" s="8" customFormat="1" ht="30" customHeight="1">
      <c r="E1668" s="10"/>
      <c r="K1668" s="10"/>
      <c r="M1668" s="10"/>
      <c r="N1668" s="11"/>
      <c r="O1668" s="11"/>
      <c r="P1668" s="19"/>
      <c r="Q1668" s="11"/>
      <c r="R1668" s="11"/>
      <c r="T1668" s="10"/>
      <c r="U1668" s="10"/>
    </row>
    <row r="1669" spans="5:21" s="8" customFormat="1" ht="30" customHeight="1">
      <c r="E1669" s="10"/>
      <c r="K1669" s="10"/>
      <c r="M1669" s="10"/>
      <c r="N1669" s="11"/>
      <c r="O1669" s="11"/>
      <c r="P1669" s="19"/>
      <c r="Q1669" s="11"/>
      <c r="R1669" s="11"/>
      <c r="T1669" s="10"/>
      <c r="U1669" s="10"/>
    </row>
    <row r="1670" spans="5:21" s="8" customFormat="1" ht="30" customHeight="1">
      <c r="E1670" s="10"/>
      <c r="K1670" s="10"/>
      <c r="M1670" s="10"/>
      <c r="N1670" s="11"/>
      <c r="O1670" s="11"/>
      <c r="P1670" s="19"/>
      <c r="Q1670" s="11"/>
      <c r="R1670" s="11"/>
      <c r="T1670" s="10"/>
      <c r="U1670" s="10"/>
    </row>
    <row r="1671" spans="5:21" s="8" customFormat="1" ht="30" customHeight="1">
      <c r="E1671" s="10"/>
      <c r="K1671" s="10"/>
      <c r="M1671" s="10"/>
      <c r="N1671" s="11"/>
      <c r="O1671" s="11"/>
      <c r="P1671" s="19"/>
      <c r="Q1671" s="11"/>
      <c r="R1671" s="11"/>
      <c r="T1671" s="10"/>
      <c r="U1671" s="10"/>
    </row>
    <row r="1672" spans="5:21" s="8" customFormat="1" ht="30" customHeight="1">
      <c r="E1672" s="10"/>
      <c r="K1672" s="10"/>
      <c r="M1672" s="10"/>
      <c r="N1672" s="11"/>
      <c r="O1672" s="11"/>
      <c r="P1672" s="19"/>
      <c r="Q1672" s="11"/>
      <c r="R1672" s="11"/>
      <c r="T1672" s="10"/>
      <c r="U1672" s="10"/>
    </row>
    <row r="1673" spans="5:21" s="8" customFormat="1" ht="30" customHeight="1">
      <c r="E1673" s="10"/>
      <c r="K1673" s="10"/>
      <c r="M1673" s="10"/>
      <c r="N1673" s="11"/>
      <c r="O1673" s="11"/>
      <c r="P1673" s="19"/>
      <c r="Q1673" s="11"/>
      <c r="R1673" s="11"/>
      <c r="T1673" s="10"/>
      <c r="U1673" s="10"/>
    </row>
    <row r="1674" spans="5:21" s="8" customFormat="1" ht="30" customHeight="1">
      <c r="E1674" s="10"/>
      <c r="K1674" s="10"/>
      <c r="M1674" s="10"/>
      <c r="N1674" s="11"/>
      <c r="O1674" s="11"/>
      <c r="P1674" s="19"/>
      <c r="Q1674" s="11"/>
      <c r="R1674" s="11"/>
      <c r="T1674" s="10"/>
      <c r="U1674" s="10"/>
    </row>
    <row r="1675" spans="5:21" s="8" customFormat="1" ht="30" customHeight="1">
      <c r="E1675" s="10"/>
      <c r="K1675" s="10"/>
      <c r="M1675" s="10"/>
      <c r="N1675" s="11"/>
      <c r="O1675" s="11"/>
      <c r="P1675" s="19"/>
      <c r="Q1675" s="11"/>
      <c r="R1675" s="11"/>
      <c r="T1675" s="10"/>
      <c r="U1675" s="10"/>
    </row>
    <row r="1676" spans="5:21" s="8" customFormat="1" ht="30" customHeight="1">
      <c r="E1676" s="10"/>
      <c r="K1676" s="10"/>
      <c r="M1676" s="10"/>
      <c r="N1676" s="11"/>
      <c r="O1676" s="11"/>
      <c r="P1676" s="19"/>
      <c r="Q1676" s="11"/>
      <c r="R1676" s="11"/>
      <c r="T1676" s="10"/>
      <c r="U1676" s="10"/>
    </row>
    <row r="1677" spans="5:21" s="8" customFormat="1" ht="30" customHeight="1">
      <c r="E1677" s="10"/>
      <c r="K1677" s="10"/>
      <c r="M1677" s="10"/>
      <c r="N1677" s="11"/>
      <c r="O1677" s="11"/>
      <c r="P1677" s="19"/>
      <c r="Q1677" s="11"/>
      <c r="R1677" s="11"/>
      <c r="T1677" s="10"/>
      <c r="U1677" s="10"/>
    </row>
    <row r="1678" spans="5:21" s="8" customFormat="1" ht="30" customHeight="1">
      <c r="E1678" s="10"/>
      <c r="K1678" s="10"/>
      <c r="M1678" s="10"/>
      <c r="N1678" s="11"/>
      <c r="O1678" s="11"/>
      <c r="P1678" s="19"/>
      <c r="Q1678" s="11"/>
      <c r="R1678" s="11"/>
      <c r="T1678" s="10"/>
      <c r="U1678" s="10"/>
    </row>
    <row r="1679" spans="5:21" s="8" customFormat="1" ht="30" customHeight="1">
      <c r="E1679" s="10"/>
      <c r="K1679" s="10"/>
      <c r="M1679" s="10"/>
      <c r="N1679" s="11"/>
      <c r="O1679" s="11"/>
      <c r="P1679" s="19"/>
      <c r="Q1679" s="11"/>
      <c r="R1679" s="11"/>
      <c r="T1679" s="10"/>
      <c r="U1679" s="10"/>
    </row>
    <row r="1680" spans="5:21" s="8" customFormat="1" ht="30" customHeight="1">
      <c r="E1680" s="10"/>
      <c r="K1680" s="10"/>
      <c r="M1680" s="10"/>
      <c r="N1680" s="11"/>
      <c r="O1680" s="11"/>
      <c r="P1680" s="19"/>
      <c r="Q1680" s="11"/>
      <c r="R1680" s="11"/>
      <c r="T1680" s="10"/>
      <c r="U1680" s="10"/>
    </row>
    <row r="1681" spans="5:21" s="8" customFormat="1" ht="30" customHeight="1">
      <c r="E1681" s="10"/>
      <c r="K1681" s="10"/>
      <c r="M1681" s="10"/>
      <c r="N1681" s="11"/>
      <c r="O1681" s="11"/>
      <c r="P1681" s="19"/>
      <c r="Q1681" s="11"/>
      <c r="R1681" s="11"/>
      <c r="T1681" s="10"/>
      <c r="U1681" s="10"/>
    </row>
    <row r="1682" spans="5:21" s="8" customFormat="1" ht="30" customHeight="1">
      <c r="E1682" s="10"/>
      <c r="K1682" s="10"/>
      <c r="M1682" s="10"/>
      <c r="N1682" s="11"/>
      <c r="O1682" s="11"/>
      <c r="P1682" s="19"/>
      <c r="Q1682" s="11"/>
      <c r="R1682" s="11"/>
      <c r="T1682" s="10"/>
      <c r="U1682" s="10"/>
    </row>
    <row r="1683" spans="5:21" s="8" customFormat="1" ht="30" customHeight="1">
      <c r="E1683" s="10"/>
      <c r="K1683" s="10"/>
      <c r="M1683" s="10"/>
      <c r="N1683" s="11"/>
      <c r="O1683" s="11"/>
      <c r="P1683" s="19"/>
      <c r="Q1683" s="11"/>
      <c r="R1683" s="11"/>
      <c r="T1683" s="10"/>
      <c r="U1683" s="10"/>
    </row>
    <row r="1684" spans="5:21" s="8" customFormat="1" ht="30" customHeight="1">
      <c r="E1684" s="10"/>
      <c r="K1684" s="10"/>
      <c r="M1684" s="10"/>
      <c r="N1684" s="11"/>
      <c r="O1684" s="11"/>
      <c r="P1684" s="19"/>
      <c r="Q1684" s="11"/>
      <c r="R1684" s="11"/>
      <c r="T1684" s="10"/>
      <c r="U1684" s="10"/>
    </row>
    <row r="1685" spans="5:21" s="8" customFormat="1" ht="30" customHeight="1">
      <c r="E1685" s="10"/>
      <c r="K1685" s="10"/>
      <c r="M1685" s="10"/>
      <c r="N1685" s="11"/>
      <c r="O1685" s="11"/>
      <c r="P1685" s="19"/>
      <c r="Q1685" s="11"/>
      <c r="R1685" s="11"/>
      <c r="T1685" s="10"/>
      <c r="U1685" s="10"/>
    </row>
    <row r="1686" spans="5:21" s="8" customFormat="1" ht="30" customHeight="1">
      <c r="E1686" s="10"/>
      <c r="K1686" s="10"/>
      <c r="M1686" s="10"/>
      <c r="N1686" s="11"/>
      <c r="O1686" s="11"/>
      <c r="P1686" s="19"/>
      <c r="Q1686" s="11"/>
      <c r="R1686" s="11"/>
      <c r="T1686" s="10"/>
      <c r="U1686" s="10"/>
    </row>
    <row r="1687" spans="5:21" s="8" customFormat="1" ht="30" customHeight="1">
      <c r="E1687" s="10"/>
      <c r="K1687" s="10"/>
      <c r="M1687" s="10"/>
      <c r="N1687" s="11"/>
      <c r="O1687" s="11"/>
      <c r="P1687" s="19"/>
      <c r="Q1687" s="11"/>
      <c r="R1687" s="11"/>
      <c r="T1687" s="10"/>
      <c r="U1687" s="10"/>
    </row>
    <row r="1688" spans="5:21" s="8" customFormat="1" ht="30" customHeight="1">
      <c r="E1688" s="10"/>
      <c r="K1688" s="10"/>
      <c r="M1688" s="10"/>
      <c r="N1688" s="11"/>
      <c r="O1688" s="11"/>
      <c r="P1688" s="19"/>
      <c r="Q1688" s="11"/>
      <c r="R1688" s="11"/>
      <c r="T1688" s="10"/>
      <c r="U1688" s="10"/>
    </row>
    <row r="1689" spans="5:21" s="8" customFormat="1" ht="30" customHeight="1">
      <c r="E1689" s="10"/>
      <c r="K1689" s="10"/>
      <c r="M1689" s="10"/>
      <c r="N1689" s="11"/>
      <c r="O1689" s="11"/>
      <c r="P1689" s="19"/>
      <c r="Q1689" s="11"/>
      <c r="R1689" s="11"/>
      <c r="T1689" s="10"/>
      <c r="U1689" s="10"/>
    </row>
    <row r="1690" spans="5:21" s="8" customFormat="1" ht="30" customHeight="1">
      <c r="E1690" s="10"/>
      <c r="K1690" s="10"/>
      <c r="M1690" s="10"/>
      <c r="N1690" s="11"/>
      <c r="O1690" s="11"/>
      <c r="P1690" s="19"/>
      <c r="Q1690" s="11"/>
      <c r="R1690" s="11"/>
      <c r="T1690" s="10"/>
      <c r="U1690" s="10"/>
    </row>
    <row r="1691" spans="5:21" s="8" customFormat="1" ht="30" customHeight="1">
      <c r="E1691" s="10"/>
      <c r="K1691" s="10"/>
      <c r="M1691" s="10"/>
      <c r="N1691" s="11"/>
      <c r="O1691" s="11"/>
      <c r="P1691" s="19"/>
      <c r="Q1691" s="11"/>
      <c r="R1691" s="11"/>
      <c r="T1691" s="10"/>
      <c r="U1691" s="10"/>
    </row>
    <row r="1692" spans="5:21" s="8" customFormat="1" ht="30" customHeight="1">
      <c r="E1692" s="10"/>
      <c r="K1692" s="10"/>
      <c r="M1692" s="10"/>
      <c r="N1692" s="11"/>
      <c r="O1692" s="11"/>
      <c r="P1692" s="19"/>
      <c r="Q1692" s="11"/>
      <c r="R1692" s="11"/>
      <c r="T1692" s="10"/>
      <c r="U1692" s="10"/>
    </row>
    <row r="1693" spans="5:21" s="8" customFormat="1" ht="30" customHeight="1">
      <c r="E1693" s="10"/>
      <c r="K1693" s="10"/>
      <c r="M1693" s="10"/>
      <c r="N1693" s="11"/>
      <c r="O1693" s="11"/>
      <c r="P1693" s="19"/>
      <c r="Q1693" s="11"/>
      <c r="R1693" s="11"/>
      <c r="T1693" s="10"/>
      <c r="U1693" s="10"/>
    </row>
    <row r="1694" spans="5:21" s="8" customFormat="1" ht="30" customHeight="1">
      <c r="E1694" s="10"/>
      <c r="K1694" s="10"/>
      <c r="M1694" s="10"/>
      <c r="N1694" s="11"/>
      <c r="O1694" s="11"/>
      <c r="P1694" s="19"/>
      <c r="Q1694" s="11"/>
      <c r="R1694" s="11"/>
      <c r="T1694" s="10"/>
      <c r="U1694" s="10"/>
    </row>
    <row r="1695" spans="5:21" s="8" customFormat="1" ht="30" customHeight="1">
      <c r="E1695" s="10"/>
      <c r="K1695" s="10"/>
      <c r="M1695" s="10"/>
      <c r="N1695" s="11"/>
      <c r="O1695" s="11"/>
      <c r="P1695" s="19"/>
      <c r="Q1695" s="11"/>
      <c r="R1695" s="11"/>
      <c r="T1695" s="10"/>
      <c r="U1695" s="10"/>
    </row>
    <row r="1696" spans="5:21" s="8" customFormat="1" ht="30" customHeight="1">
      <c r="E1696" s="10"/>
      <c r="K1696" s="10"/>
      <c r="M1696" s="10"/>
      <c r="N1696" s="11"/>
      <c r="O1696" s="11"/>
      <c r="P1696" s="19"/>
      <c r="Q1696" s="11"/>
      <c r="R1696" s="11"/>
      <c r="T1696" s="10"/>
      <c r="U1696" s="10"/>
    </row>
    <row r="1697" spans="5:21" s="8" customFormat="1" ht="30" customHeight="1">
      <c r="E1697" s="10"/>
      <c r="K1697" s="10"/>
      <c r="M1697" s="10"/>
      <c r="N1697" s="11"/>
      <c r="O1697" s="11"/>
      <c r="P1697" s="19"/>
      <c r="Q1697" s="11"/>
      <c r="R1697" s="11"/>
      <c r="T1697" s="10"/>
      <c r="U1697" s="10"/>
    </row>
    <row r="1698" spans="5:21" s="8" customFormat="1" ht="30" customHeight="1">
      <c r="E1698" s="10"/>
      <c r="K1698" s="10"/>
      <c r="M1698" s="10"/>
      <c r="N1698" s="11"/>
      <c r="O1698" s="11"/>
      <c r="P1698" s="19"/>
      <c r="Q1698" s="11"/>
      <c r="R1698" s="11"/>
      <c r="T1698" s="10"/>
      <c r="U1698" s="10"/>
    </row>
    <row r="1699" spans="5:21" s="8" customFormat="1" ht="30" customHeight="1">
      <c r="E1699" s="10"/>
      <c r="K1699" s="10"/>
      <c r="M1699" s="10"/>
      <c r="N1699" s="11"/>
      <c r="O1699" s="11"/>
      <c r="P1699" s="19"/>
      <c r="Q1699" s="11"/>
      <c r="R1699" s="11"/>
      <c r="T1699" s="10"/>
      <c r="U1699" s="10"/>
    </row>
    <row r="1700" spans="5:21" s="8" customFormat="1" ht="30" customHeight="1">
      <c r="E1700" s="10"/>
      <c r="K1700" s="10"/>
      <c r="M1700" s="10"/>
      <c r="N1700" s="11"/>
      <c r="O1700" s="11"/>
      <c r="P1700" s="19"/>
      <c r="Q1700" s="11"/>
      <c r="R1700" s="11"/>
      <c r="T1700" s="10"/>
      <c r="U1700" s="10"/>
    </row>
    <row r="1701" spans="5:21" s="8" customFormat="1" ht="30" customHeight="1">
      <c r="E1701" s="10"/>
      <c r="K1701" s="10"/>
      <c r="M1701" s="10"/>
      <c r="N1701" s="11"/>
      <c r="O1701" s="11"/>
      <c r="P1701" s="19"/>
      <c r="Q1701" s="11"/>
      <c r="R1701" s="11"/>
      <c r="T1701" s="10"/>
      <c r="U1701" s="10"/>
    </row>
    <row r="1702" spans="5:21" s="8" customFormat="1" ht="30" customHeight="1">
      <c r="E1702" s="10"/>
      <c r="K1702" s="10"/>
      <c r="M1702" s="10"/>
      <c r="N1702" s="11"/>
      <c r="O1702" s="11"/>
      <c r="P1702" s="19"/>
      <c r="Q1702" s="11"/>
      <c r="R1702" s="11"/>
      <c r="T1702" s="10"/>
      <c r="U1702" s="10"/>
    </row>
    <row r="1703" spans="5:21" s="8" customFormat="1" ht="30" customHeight="1">
      <c r="E1703" s="10"/>
      <c r="K1703" s="10"/>
      <c r="M1703" s="10"/>
      <c r="N1703" s="11"/>
      <c r="O1703" s="11"/>
      <c r="P1703" s="19"/>
      <c r="Q1703" s="11"/>
      <c r="R1703" s="11"/>
      <c r="T1703" s="10"/>
      <c r="U1703" s="10"/>
    </row>
    <row r="1704" spans="5:21" s="8" customFormat="1" ht="30" customHeight="1">
      <c r="E1704" s="10"/>
      <c r="K1704" s="10"/>
      <c r="M1704" s="10"/>
      <c r="N1704" s="11"/>
      <c r="O1704" s="11"/>
      <c r="P1704" s="19"/>
      <c r="Q1704" s="11"/>
      <c r="R1704" s="11"/>
      <c r="T1704" s="10"/>
      <c r="U1704" s="10"/>
    </row>
    <row r="1705" spans="5:21" s="8" customFormat="1" ht="30" customHeight="1">
      <c r="E1705" s="10"/>
      <c r="K1705" s="10"/>
      <c r="M1705" s="10"/>
      <c r="N1705" s="11"/>
      <c r="O1705" s="11"/>
      <c r="P1705" s="19"/>
      <c r="Q1705" s="11"/>
      <c r="R1705" s="11"/>
      <c r="T1705" s="10"/>
      <c r="U1705" s="10"/>
    </row>
    <row r="1706" spans="5:21" s="8" customFormat="1" ht="30" customHeight="1">
      <c r="E1706" s="10"/>
      <c r="K1706" s="10"/>
      <c r="M1706" s="10"/>
      <c r="N1706" s="11"/>
      <c r="O1706" s="11"/>
      <c r="P1706" s="19"/>
      <c r="Q1706" s="11"/>
      <c r="R1706" s="11"/>
      <c r="T1706" s="10"/>
      <c r="U1706" s="10"/>
    </row>
    <row r="1707" spans="5:21" s="8" customFormat="1" ht="30" customHeight="1">
      <c r="E1707" s="10"/>
      <c r="K1707" s="10"/>
      <c r="M1707" s="10"/>
      <c r="N1707" s="11"/>
      <c r="O1707" s="11"/>
      <c r="P1707" s="19"/>
      <c r="Q1707" s="11"/>
      <c r="R1707" s="11"/>
      <c r="T1707" s="10"/>
      <c r="U1707" s="10"/>
    </row>
    <row r="1708" spans="5:21" s="8" customFormat="1" ht="30" customHeight="1">
      <c r="E1708" s="10"/>
      <c r="K1708" s="10"/>
      <c r="M1708" s="10"/>
      <c r="N1708" s="11"/>
      <c r="O1708" s="11"/>
      <c r="P1708" s="19"/>
      <c r="Q1708" s="11"/>
      <c r="R1708" s="11"/>
      <c r="T1708" s="10"/>
      <c r="U1708" s="10"/>
    </row>
    <row r="1709" spans="5:21" s="8" customFormat="1" ht="30" customHeight="1">
      <c r="E1709" s="10"/>
      <c r="K1709" s="10"/>
      <c r="M1709" s="10"/>
      <c r="N1709" s="11"/>
      <c r="O1709" s="11"/>
      <c r="P1709" s="19"/>
      <c r="Q1709" s="11"/>
      <c r="R1709" s="11"/>
      <c r="T1709" s="10"/>
      <c r="U1709" s="10"/>
    </row>
    <row r="1710" spans="5:21" s="8" customFormat="1" ht="30" customHeight="1">
      <c r="E1710" s="10"/>
      <c r="K1710" s="10"/>
      <c r="M1710" s="10"/>
      <c r="N1710" s="11"/>
      <c r="O1710" s="11"/>
      <c r="P1710" s="19"/>
      <c r="Q1710" s="11"/>
      <c r="R1710" s="11"/>
      <c r="T1710" s="10"/>
      <c r="U1710" s="10"/>
    </row>
    <row r="1711" spans="5:21" s="8" customFormat="1" ht="30" customHeight="1">
      <c r="E1711" s="10"/>
      <c r="K1711" s="10"/>
      <c r="M1711" s="10"/>
      <c r="N1711" s="11"/>
      <c r="O1711" s="11"/>
      <c r="P1711" s="19"/>
      <c r="Q1711" s="11"/>
      <c r="R1711" s="11"/>
      <c r="T1711" s="10"/>
      <c r="U1711" s="10"/>
    </row>
    <row r="1712" spans="5:21" s="8" customFormat="1" ht="30" customHeight="1">
      <c r="E1712" s="10"/>
      <c r="K1712" s="10"/>
      <c r="M1712" s="10"/>
      <c r="N1712" s="11"/>
      <c r="O1712" s="11"/>
      <c r="P1712" s="19"/>
      <c r="Q1712" s="11"/>
      <c r="R1712" s="11"/>
      <c r="T1712" s="10"/>
      <c r="U1712" s="10"/>
    </row>
    <row r="1713" spans="5:21" s="8" customFormat="1" ht="30" customHeight="1">
      <c r="E1713" s="10"/>
      <c r="K1713" s="10"/>
      <c r="M1713" s="10"/>
      <c r="N1713" s="11"/>
      <c r="O1713" s="11"/>
      <c r="P1713" s="19"/>
      <c r="Q1713" s="11"/>
      <c r="R1713" s="11"/>
      <c r="T1713" s="10"/>
      <c r="U1713" s="10"/>
    </row>
    <row r="1714" spans="5:21" s="8" customFormat="1" ht="30" customHeight="1">
      <c r="E1714" s="10"/>
      <c r="K1714" s="10"/>
      <c r="M1714" s="10"/>
      <c r="N1714" s="11"/>
      <c r="O1714" s="11"/>
      <c r="P1714" s="19"/>
      <c r="Q1714" s="11"/>
      <c r="R1714" s="11"/>
      <c r="T1714" s="10"/>
      <c r="U1714" s="10"/>
    </row>
    <row r="1715" spans="5:21" s="8" customFormat="1" ht="30" customHeight="1">
      <c r="E1715" s="10"/>
      <c r="K1715" s="10"/>
      <c r="M1715" s="10"/>
      <c r="N1715" s="11"/>
      <c r="O1715" s="11"/>
      <c r="P1715" s="19"/>
      <c r="Q1715" s="11"/>
      <c r="R1715" s="11"/>
      <c r="T1715" s="10"/>
      <c r="U1715" s="10"/>
    </row>
    <row r="1716" spans="5:21" s="8" customFormat="1" ht="30" customHeight="1">
      <c r="E1716" s="10"/>
      <c r="K1716" s="10"/>
      <c r="M1716" s="10"/>
      <c r="N1716" s="11"/>
      <c r="O1716" s="11"/>
      <c r="P1716" s="19"/>
      <c r="Q1716" s="11"/>
      <c r="R1716" s="11"/>
      <c r="T1716" s="10"/>
      <c r="U1716" s="10"/>
    </row>
    <row r="1717" spans="5:21" s="8" customFormat="1" ht="30" customHeight="1">
      <c r="E1717" s="10"/>
      <c r="K1717" s="10"/>
      <c r="M1717" s="10"/>
      <c r="N1717" s="11"/>
      <c r="O1717" s="11"/>
      <c r="P1717" s="19"/>
      <c r="Q1717" s="11"/>
      <c r="R1717" s="11"/>
      <c r="T1717" s="10"/>
      <c r="U1717" s="10"/>
    </row>
    <row r="1718" spans="5:21" s="8" customFormat="1" ht="30" customHeight="1">
      <c r="E1718" s="10"/>
      <c r="K1718" s="10"/>
      <c r="M1718" s="10"/>
      <c r="N1718" s="11"/>
      <c r="O1718" s="11"/>
      <c r="P1718" s="19"/>
      <c r="Q1718" s="11"/>
      <c r="R1718" s="11"/>
      <c r="T1718" s="10"/>
      <c r="U1718" s="10"/>
    </row>
    <row r="1719" spans="5:21" s="8" customFormat="1" ht="30" customHeight="1">
      <c r="E1719" s="10"/>
      <c r="K1719" s="10"/>
      <c r="M1719" s="10"/>
      <c r="N1719" s="11"/>
      <c r="O1719" s="11"/>
      <c r="P1719" s="19"/>
      <c r="Q1719" s="11"/>
      <c r="R1719" s="11"/>
      <c r="T1719" s="10"/>
      <c r="U1719" s="10"/>
    </row>
    <row r="1720" spans="5:21" s="8" customFormat="1" ht="30" customHeight="1">
      <c r="E1720" s="10"/>
      <c r="K1720" s="10"/>
      <c r="M1720" s="10"/>
      <c r="N1720" s="11"/>
      <c r="O1720" s="11"/>
      <c r="P1720" s="19"/>
      <c r="Q1720" s="11"/>
      <c r="R1720" s="11"/>
      <c r="T1720" s="10"/>
      <c r="U1720" s="10"/>
    </row>
    <row r="1721" spans="5:21" s="8" customFormat="1" ht="30" customHeight="1">
      <c r="E1721" s="10"/>
      <c r="K1721" s="10"/>
      <c r="M1721" s="10"/>
      <c r="N1721" s="11"/>
      <c r="O1721" s="11"/>
      <c r="P1721" s="19"/>
      <c r="Q1721" s="11"/>
      <c r="R1721" s="11"/>
      <c r="T1721" s="10"/>
      <c r="U1721" s="10"/>
    </row>
    <row r="1722" spans="5:21" s="8" customFormat="1" ht="30" customHeight="1">
      <c r="E1722" s="10"/>
      <c r="K1722" s="10"/>
      <c r="M1722" s="10"/>
      <c r="N1722" s="11"/>
      <c r="O1722" s="11"/>
      <c r="P1722" s="19"/>
      <c r="Q1722" s="11"/>
      <c r="R1722" s="11"/>
      <c r="T1722" s="10"/>
      <c r="U1722" s="10"/>
    </row>
    <row r="1723" spans="5:21" s="8" customFormat="1" ht="30" customHeight="1">
      <c r="E1723" s="10"/>
      <c r="K1723" s="10"/>
      <c r="M1723" s="10"/>
      <c r="N1723" s="11"/>
      <c r="O1723" s="11"/>
      <c r="P1723" s="19"/>
      <c r="Q1723" s="11"/>
      <c r="R1723" s="11"/>
      <c r="T1723" s="10"/>
      <c r="U1723" s="10"/>
    </row>
    <row r="1724" spans="5:21" s="8" customFormat="1" ht="30" customHeight="1">
      <c r="E1724" s="10"/>
      <c r="K1724" s="10"/>
      <c r="M1724" s="10"/>
      <c r="N1724" s="11"/>
      <c r="O1724" s="11"/>
      <c r="P1724" s="19"/>
      <c r="Q1724" s="11"/>
      <c r="R1724" s="11"/>
      <c r="T1724" s="10"/>
      <c r="U1724" s="10"/>
    </row>
    <row r="1725" spans="5:21" s="8" customFormat="1" ht="30" customHeight="1">
      <c r="E1725" s="10"/>
      <c r="K1725" s="10"/>
      <c r="M1725" s="10"/>
      <c r="N1725" s="11"/>
      <c r="O1725" s="11"/>
      <c r="P1725" s="19"/>
      <c r="Q1725" s="11"/>
      <c r="R1725" s="11"/>
      <c r="T1725" s="10"/>
      <c r="U1725" s="10"/>
    </row>
    <row r="1726" spans="5:21" s="8" customFormat="1" ht="30" customHeight="1">
      <c r="E1726" s="10"/>
      <c r="K1726" s="10"/>
      <c r="M1726" s="10"/>
      <c r="N1726" s="11"/>
      <c r="O1726" s="11"/>
      <c r="P1726" s="19"/>
      <c r="Q1726" s="11"/>
      <c r="R1726" s="11"/>
      <c r="T1726" s="10"/>
      <c r="U1726" s="10"/>
    </row>
    <row r="1727" spans="5:21" s="8" customFormat="1" ht="30" customHeight="1">
      <c r="E1727" s="10"/>
      <c r="K1727" s="10"/>
      <c r="M1727" s="10"/>
      <c r="N1727" s="11"/>
      <c r="O1727" s="11"/>
      <c r="P1727" s="19"/>
      <c r="Q1727" s="11"/>
      <c r="R1727" s="11"/>
      <c r="T1727" s="10"/>
      <c r="U1727" s="10"/>
    </row>
    <row r="1728" spans="5:21" s="8" customFormat="1" ht="30" customHeight="1">
      <c r="E1728" s="10"/>
      <c r="K1728" s="10"/>
      <c r="M1728" s="10"/>
      <c r="N1728" s="11"/>
      <c r="O1728" s="11"/>
      <c r="P1728" s="19"/>
      <c r="Q1728" s="11"/>
      <c r="R1728" s="11"/>
      <c r="T1728" s="10"/>
      <c r="U1728" s="10"/>
    </row>
    <row r="1729" spans="5:21" s="8" customFormat="1" ht="30" customHeight="1">
      <c r="E1729" s="10"/>
      <c r="K1729" s="10"/>
      <c r="M1729" s="10"/>
      <c r="N1729" s="11"/>
      <c r="O1729" s="11"/>
      <c r="P1729" s="19"/>
      <c r="Q1729" s="11"/>
      <c r="R1729" s="11"/>
      <c r="T1729" s="10"/>
      <c r="U1729" s="10"/>
    </row>
    <row r="1730" spans="5:21" s="8" customFormat="1" ht="30" customHeight="1">
      <c r="E1730" s="10"/>
      <c r="K1730" s="10"/>
      <c r="M1730" s="10"/>
      <c r="N1730" s="11"/>
      <c r="O1730" s="11"/>
      <c r="P1730" s="19"/>
      <c r="Q1730" s="11"/>
      <c r="R1730" s="11"/>
      <c r="T1730" s="10"/>
      <c r="U1730" s="10"/>
    </row>
    <row r="1731" spans="5:21" s="8" customFormat="1" ht="30" customHeight="1">
      <c r="E1731" s="10"/>
      <c r="K1731" s="10"/>
      <c r="M1731" s="10"/>
      <c r="N1731" s="11"/>
      <c r="O1731" s="11"/>
      <c r="P1731" s="19"/>
      <c r="Q1731" s="11"/>
      <c r="R1731" s="11"/>
      <c r="T1731" s="10"/>
      <c r="U1731" s="10"/>
    </row>
    <row r="1732" spans="5:21" s="8" customFormat="1" ht="30" customHeight="1">
      <c r="E1732" s="10"/>
      <c r="K1732" s="10"/>
      <c r="M1732" s="10"/>
      <c r="N1732" s="11"/>
      <c r="O1732" s="11"/>
      <c r="P1732" s="19"/>
      <c r="Q1732" s="11"/>
      <c r="R1732" s="11"/>
      <c r="T1732" s="10"/>
      <c r="U1732" s="10"/>
    </row>
    <row r="1733" spans="5:21" s="8" customFormat="1" ht="30" customHeight="1">
      <c r="E1733" s="10"/>
      <c r="K1733" s="10"/>
      <c r="M1733" s="10"/>
      <c r="N1733" s="11"/>
      <c r="O1733" s="11"/>
      <c r="P1733" s="19"/>
      <c r="Q1733" s="11"/>
      <c r="R1733" s="11"/>
      <c r="T1733" s="10"/>
      <c r="U1733" s="10"/>
    </row>
    <row r="1734" spans="5:21" s="8" customFormat="1" ht="30" customHeight="1">
      <c r="E1734" s="10"/>
      <c r="K1734" s="10"/>
      <c r="M1734" s="10"/>
      <c r="N1734" s="11"/>
      <c r="O1734" s="11"/>
      <c r="P1734" s="19"/>
      <c r="Q1734" s="11"/>
      <c r="R1734" s="11"/>
      <c r="T1734" s="10"/>
      <c r="U1734" s="10"/>
    </row>
    <row r="1735" spans="5:21" s="8" customFormat="1" ht="30" customHeight="1">
      <c r="E1735" s="10"/>
      <c r="K1735" s="10"/>
      <c r="M1735" s="10"/>
      <c r="N1735" s="11"/>
      <c r="O1735" s="11"/>
      <c r="P1735" s="19"/>
      <c r="Q1735" s="11"/>
      <c r="R1735" s="11"/>
      <c r="T1735" s="10"/>
      <c r="U1735" s="10"/>
    </row>
    <row r="1736" spans="5:21" s="8" customFormat="1" ht="30" customHeight="1">
      <c r="E1736" s="10"/>
      <c r="K1736" s="10"/>
      <c r="M1736" s="10"/>
      <c r="N1736" s="11"/>
      <c r="O1736" s="11"/>
      <c r="P1736" s="19"/>
      <c r="Q1736" s="11"/>
      <c r="R1736" s="11"/>
      <c r="T1736" s="10"/>
      <c r="U1736" s="10"/>
    </row>
    <row r="1737" spans="5:21" s="8" customFormat="1" ht="30" customHeight="1">
      <c r="E1737" s="10"/>
      <c r="K1737" s="10"/>
      <c r="M1737" s="10"/>
      <c r="N1737" s="11"/>
      <c r="O1737" s="11"/>
      <c r="P1737" s="19"/>
      <c r="Q1737" s="11"/>
      <c r="R1737" s="11"/>
      <c r="T1737" s="10"/>
      <c r="U1737" s="10"/>
    </row>
    <row r="1738" spans="5:21" s="8" customFormat="1" ht="30" customHeight="1">
      <c r="E1738" s="10"/>
      <c r="K1738" s="10"/>
      <c r="M1738" s="10"/>
      <c r="N1738" s="11"/>
      <c r="O1738" s="11"/>
      <c r="P1738" s="19"/>
      <c r="Q1738" s="11"/>
      <c r="R1738" s="11"/>
      <c r="T1738" s="10"/>
      <c r="U1738" s="10"/>
    </row>
    <row r="1739" spans="5:21" s="8" customFormat="1" ht="30" customHeight="1">
      <c r="E1739" s="10"/>
      <c r="K1739" s="10"/>
      <c r="M1739" s="10"/>
      <c r="N1739" s="11"/>
      <c r="O1739" s="11"/>
      <c r="P1739" s="19"/>
      <c r="Q1739" s="11"/>
      <c r="R1739" s="11"/>
      <c r="T1739" s="10"/>
      <c r="U1739" s="10"/>
    </row>
    <row r="1740" spans="5:21" s="8" customFormat="1" ht="30" customHeight="1">
      <c r="E1740" s="10"/>
      <c r="K1740" s="10"/>
      <c r="M1740" s="10"/>
      <c r="N1740" s="11"/>
      <c r="O1740" s="11"/>
      <c r="P1740" s="19"/>
      <c r="Q1740" s="11"/>
      <c r="R1740" s="11"/>
      <c r="T1740" s="10"/>
      <c r="U1740" s="10"/>
    </row>
    <row r="1741" spans="5:21" s="8" customFormat="1" ht="30" customHeight="1">
      <c r="E1741" s="10"/>
      <c r="K1741" s="10"/>
      <c r="M1741" s="10"/>
      <c r="N1741" s="11"/>
      <c r="O1741" s="11"/>
      <c r="P1741" s="19"/>
      <c r="Q1741" s="11"/>
      <c r="R1741" s="11"/>
      <c r="T1741" s="10"/>
      <c r="U1741" s="10"/>
    </row>
    <row r="1742" spans="5:21" s="8" customFormat="1" ht="30" customHeight="1">
      <c r="E1742" s="10"/>
      <c r="K1742" s="10"/>
      <c r="M1742" s="10"/>
      <c r="N1742" s="11"/>
      <c r="O1742" s="11"/>
      <c r="P1742" s="19"/>
      <c r="Q1742" s="11"/>
      <c r="R1742" s="11"/>
      <c r="T1742" s="10"/>
      <c r="U1742" s="10"/>
    </row>
    <row r="1743" spans="5:21" s="8" customFormat="1" ht="30" customHeight="1">
      <c r="E1743" s="10"/>
      <c r="K1743" s="10"/>
      <c r="M1743" s="10"/>
      <c r="N1743" s="11"/>
      <c r="O1743" s="11"/>
      <c r="P1743" s="19"/>
      <c r="Q1743" s="11"/>
      <c r="R1743" s="11"/>
      <c r="T1743" s="10"/>
      <c r="U1743" s="10"/>
    </row>
    <row r="1744" spans="5:21" s="8" customFormat="1" ht="30" customHeight="1">
      <c r="E1744" s="10"/>
      <c r="K1744" s="10"/>
      <c r="M1744" s="10"/>
      <c r="N1744" s="11"/>
      <c r="O1744" s="11"/>
      <c r="P1744" s="19"/>
      <c r="Q1744" s="11"/>
      <c r="R1744" s="11"/>
      <c r="T1744" s="10"/>
      <c r="U1744" s="10"/>
    </row>
    <row r="1745" spans="5:21" s="8" customFormat="1" ht="30" customHeight="1">
      <c r="E1745" s="10"/>
      <c r="K1745" s="10"/>
      <c r="M1745" s="10"/>
      <c r="N1745" s="11"/>
      <c r="O1745" s="11"/>
      <c r="P1745" s="19"/>
      <c r="Q1745" s="11"/>
      <c r="R1745" s="11"/>
      <c r="T1745" s="10"/>
      <c r="U1745" s="10"/>
    </row>
    <row r="1746" spans="5:21" s="8" customFormat="1" ht="30" customHeight="1">
      <c r="E1746" s="10"/>
      <c r="K1746" s="10"/>
      <c r="M1746" s="10"/>
      <c r="N1746" s="11"/>
      <c r="O1746" s="11"/>
      <c r="P1746" s="19"/>
      <c r="Q1746" s="11"/>
      <c r="R1746" s="11"/>
      <c r="T1746" s="10"/>
      <c r="U1746" s="10"/>
    </row>
    <row r="1747" spans="5:21" s="8" customFormat="1" ht="30" customHeight="1">
      <c r="E1747" s="10"/>
      <c r="K1747" s="10"/>
      <c r="M1747" s="10"/>
      <c r="N1747" s="11"/>
      <c r="O1747" s="11"/>
      <c r="P1747" s="19"/>
      <c r="Q1747" s="11"/>
      <c r="R1747" s="11"/>
      <c r="T1747" s="10"/>
      <c r="U1747" s="10"/>
    </row>
    <row r="1748" spans="5:21" s="8" customFormat="1" ht="30" customHeight="1">
      <c r="E1748" s="10"/>
      <c r="K1748" s="10"/>
      <c r="M1748" s="10"/>
      <c r="N1748" s="11"/>
      <c r="O1748" s="11"/>
      <c r="P1748" s="19"/>
      <c r="Q1748" s="11"/>
      <c r="R1748" s="11"/>
      <c r="T1748" s="10"/>
      <c r="U1748" s="10"/>
    </row>
    <row r="1749" spans="5:21" s="8" customFormat="1" ht="30" customHeight="1">
      <c r="E1749" s="10"/>
      <c r="K1749" s="10"/>
      <c r="M1749" s="10"/>
      <c r="N1749" s="11"/>
      <c r="O1749" s="11"/>
      <c r="P1749" s="19"/>
      <c r="Q1749" s="11"/>
      <c r="R1749" s="11"/>
      <c r="T1749" s="10"/>
      <c r="U1749" s="10"/>
    </row>
    <row r="1750" spans="5:21" s="8" customFormat="1" ht="30" customHeight="1">
      <c r="E1750" s="10"/>
      <c r="K1750" s="10"/>
      <c r="M1750" s="10"/>
      <c r="N1750" s="11"/>
      <c r="O1750" s="11"/>
      <c r="P1750" s="19"/>
      <c r="Q1750" s="11"/>
      <c r="R1750" s="11"/>
      <c r="T1750" s="10"/>
      <c r="U1750" s="10"/>
    </row>
    <row r="1751" spans="5:21" s="8" customFormat="1" ht="30" customHeight="1">
      <c r="E1751" s="10"/>
      <c r="K1751" s="10"/>
      <c r="M1751" s="10"/>
      <c r="N1751" s="11"/>
      <c r="O1751" s="11"/>
      <c r="P1751" s="19"/>
      <c r="Q1751" s="11"/>
      <c r="R1751" s="11"/>
      <c r="T1751" s="10"/>
      <c r="U1751" s="10"/>
    </row>
    <row r="1752" spans="5:21" s="8" customFormat="1" ht="30" customHeight="1">
      <c r="E1752" s="10"/>
      <c r="K1752" s="10"/>
      <c r="M1752" s="10"/>
      <c r="N1752" s="11"/>
      <c r="O1752" s="11"/>
      <c r="P1752" s="19"/>
      <c r="Q1752" s="11"/>
      <c r="R1752" s="11"/>
      <c r="T1752" s="10"/>
      <c r="U1752" s="10"/>
    </row>
    <row r="1753" spans="5:21" s="8" customFormat="1" ht="30" customHeight="1">
      <c r="E1753" s="10"/>
      <c r="K1753" s="10"/>
      <c r="M1753" s="10"/>
      <c r="N1753" s="11"/>
      <c r="O1753" s="11"/>
      <c r="P1753" s="19"/>
      <c r="Q1753" s="11"/>
      <c r="R1753" s="11"/>
      <c r="T1753" s="10"/>
      <c r="U1753" s="10"/>
    </row>
    <row r="1754" spans="5:21" s="8" customFormat="1" ht="30" customHeight="1">
      <c r="E1754" s="10"/>
      <c r="K1754" s="10"/>
      <c r="M1754" s="10"/>
      <c r="N1754" s="11"/>
      <c r="O1754" s="11"/>
      <c r="P1754" s="19"/>
      <c r="Q1754" s="11"/>
      <c r="R1754" s="11"/>
      <c r="T1754" s="10"/>
      <c r="U1754" s="10"/>
    </row>
    <row r="1755" spans="5:21" s="8" customFormat="1" ht="30" customHeight="1">
      <c r="E1755" s="10"/>
      <c r="K1755" s="10"/>
      <c r="M1755" s="10"/>
      <c r="N1755" s="11"/>
      <c r="O1755" s="11"/>
      <c r="P1755" s="19"/>
      <c r="Q1755" s="11"/>
      <c r="R1755" s="11"/>
      <c r="T1755" s="10"/>
      <c r="U1755" s="10"/>
    </row>
    <row r="1756" spans="5:21" s="8" customFormat="1" ht="30" customHeight="1">
      <c r="E1756" s="10"/>
      <c r="K1756" s="10"/>
      <c r="M1756" s="10"/>
      <c r="N1756" s="11"/>
      <c r="O1756" s="11"/>
      <c r="P1756" s="19"/>
      <c r="Q1756" s="11"/>
      <c r="R1756" s="11"/>
      <c r="T1756" s="10"/>
      <c r="U1756" s="10"/>
    </row>
    <row r="1757" spans="5:21" s="8" customFormat="1" ht="30" customHeight="1">
      <c r="E1757" s="10"/>
      <c r="K1757" s="10"/>
      <c r="M1757" s="10"/>
      <c r="N1757" s="11"/>
      <c r="O1757" s="11"/>
      <c r="P1757" s="19"/>
      <c r="Q1757" s="11"/>
      <c r="R1757" s="11"/>
      <c r="T1757" s="10"/>
      <c r="U1757" s="10"/>
    </row>
    <row r="1758" spans="5:21" s="8" customFormat="1" ht="30" customHeight="1">
      <c r="E1758" s="10"/>
      <c r="K1758" s="10"/>
      <c r="M1758" s="10"/>
      <c r="N1758" s="11"/>
      <c r="O1758" s="11"/>
      <c r="P1758" s="19"/>
      <c r="Q1758" s="11"/>
      <c r="R1758" s="11"/>
      <c r="T1758" s="10"/>
      <c r="U1758" s="10"/>
    </row>
    <row r="1759" spans="5:21" s="8" customFormat="1" ht="30" customHeight="1">
      <c r="E1759" s="10"/>
      <c r="K1759" s="10"/>
      <c r="M1759" s="10"/>
      <c r="N1759" s="11"/>
      <c r="O1759" s="11"/>
      <c r="P1759" s="19"/>
      <c r="Q1759" s="11"/>
      <c r="R1759" s="11"/>
      <c r="T1759" s="10"/>
      <c r="U1759" s="10"/>
    </row>
    <row r="1760" spans="5:21" s="8" customFormat="1" ht="30" customHeight="1">
      <c r="E1760" s="10"/>
      <c r="K1760" s="10"/>
      <c r="M1760" s="10"/>
      <c r="N1760" s="11"/>
      <c r="O1760" s="11"/>
      <c r="P1760" s="19"/>
      <c r="Q1760" s="11"/>
      <c r="R1760" s="11"/>
      <c r="T1760" s="10"/>
      <c r="U1760" s="10"/>
    </row>
    <row r="1761" spans="5:21" s="8" customFormat="1" ht="30" customHeight="1">
      <c r="E1761" s="10"/>
      <c r="K1761" s="10"/>
      <c r="M1761" s="10"/>
      <c r="N1761" s="11"/>
      <c r="O1761" s="11"/>
      <c r="P1761" s="19"/>
      <c r="Q1761" s="11"/>
      <c r="R1761" s="11"/>
      <c r="T1761" s="10"/>
      <c r="U1761" s="10"/>
    </row>
    <row r="1762" spans="5:21" s="8" customFormat="1" ht="30" customHeight="1">
      <c r="E1762" s="10"/>
      <c r="K1762" s="10"/>
      <c r="M1762" s="10"/>
      <c r="N1762" s="11"/>
      <c r="O1762" s="11"/>
      <c r="P1762" s="19"/>
      <c r="Q1762" s="11"/>
      <c r="R1762" s="11"/>
      <c r="T1762" s="10"/>
      <c r="U1762" s="10"/>
    </row>
    <row r="1763" spans="5:21" s="8" customFormat="1" ht="30" customHeight="1">
      <c r="E1763" s="10"/>
      <c r="K1763" s="10"/>
      <c r="M1763" s="10"/>
      <c r="N1763" s="11"/>
      <c r="O1763" s="11"/>
      <c r="P1763" s="19"/>
      <c r="Q1763" s="11"/>
      <c r="R1763" s="11"/>
      <c r="T1763" s="10"/>
      <c r="U1763" s="10"/>
    </row>
    <row r="1764" spans="5:21" s="8" customFormat="1" ht="30" customHeight="1">
      <c r="E1764" s="10"/>
      <c r="K1764" s="10"/>
      <c r="M1764" s="10"/>
      <c r="N1764" s="11"/>
      <c r="O1764" s="11"/>
      <c r="P1764" s="19"/>
      <c r="Q1764" s="11"/>
      <c r="R1764" s="11"/>
      <c r="T1764" s="10"/>
      <c r="U1764" s="10"/>
    </row>
    <row r="1765" spans="5:21" s="8" customFormat="1" ht="30" customHeight="1">
      <c r="E1765" s="10"/>
      <c r="K1765" s="10"/>
      <c r="M1765" s="10"/>
      <c r="N1765" s="11"/>
      <c r="O1765" s="11"/>
      <c r="P1765" s="19"/>
      <c r="Q1765" s="11"/>
      <c r="R1765" s="11"/>
      <c r="T1765" s="10"/>
      <c r="U1765" s="10"/>
    </row>
    <row r="1766" spans="5:21" s="8" customFormat="1" ht="30" customHeight="1">
      <c r="E1766" s="10"/>
      <c r="K1766" s="10"/>
      <c r="M1766" s="10"/>
      <c r="N1766" s="11"/>
      <c r="O1766" s="11"/>
      <c r="P1766" s="19"/>
      <c r="Q1766" s="11"/>
      <c r="R1766" s="11"/>
      <c r="T1766" s="10"/>
      <c r="U1766" s="10"/>
    </row>
    <row r="1767" spans="5:21" s="8" customFormat="1" ht="30" customHeight="1">
      <c r="E1767" s="10"/>
      <c r="K1767" s="10"/>
      <c r="M1767" s="10"/>
      <c r="N1767" s="11"/>
      <c r="O1767" s="11"/>
      <c r="P1767" s="19"/>
      <c r="Q1767" s="11"/>
      <c r="R1767" s="11"/>
      <c r="T1767" s="10"/>
      <c r="U1767" s="10"/>
    </row>
    <row r="1768" spans="5:21" s="8" customFormat="1" ht="30" customHeight="1">
      <c r="E1768" s="10"/>
      <c r="K1768" s="10"/>
      <c r="M1768" s="10"/>
      <c r="N1768" s="11"/>
      <c r="O1768" s="11"/>
      <c r="P1768" s="19"/>
      <c r="Q1768" s="11"/>
      <c r="R1768" s="11"/>
      <c r="T1768" s="10"/>
      <c r="U1768" s="10"/>
    </row>
    <row r="1769" spans="5:21" s="8" customFormat="1" ht="30" customHeight="1">
      <c r="E1769" s="10"/>
      <c r="K1769" s="10"/>
      <c r="M1769" s="10"/>
      <c r="N1769" s="11"/>
      <c r="O1769" s="11"/>
      <c r="P1769" s="19"/>
      <c r="Q1769" s="11"/>
      <c r="R1769" s="11"/>
      <c r="T1769" s="10"/>
      <c r="U1769" s="10"/>
    </row>
    <row r="1770" spans="5:21" s="8" customFormat="1" ht="30" customHeight="1">
      <c r="E1770" s="10"/>
      <c r="K1770" s="10"/>
      <c r="M1770" s="10"/>
      <c r="N1770" s="11"/>
      <c r="O1770" s="11"/>
      <c r="P1770" s="19"/>
      <c r="Q1770" s="11"/>
      <c r="R1770" s="11"/>
      <c r="T1770" s="10"/>
      <c r="U1770" s="10"/>
    </row>
    <row r="1771" spans="5:21" s="8" customFormat="1" ht="30" customHeight="1">
      <c r="E1771" s="10"/>
      <c r="K1771" s="10"/>
      <c r="M1771" s="10"/>
      <c r="N1771" s="11"/>
      <c r="O1771" s="11"/>
      <c r="P1771" s="19"/>
      <c r="Q1771" s="11"/>
      <c r="R1771" s="11"/>
      <c r="T1771" s="10"/>
      <c r="U1771" s="10"/>
    </row>
    <row r="1772" spans="5:21" s="8" customFormat="1" ht="30" customHeight="1">
      <c r="E1772" s="10"/>
      <c r="K1772" s="10"/>
      <c r="M1772" s="10"/>
      <c r="N1772" s="11"/>
      <c r="O1772" s="11"/>
      <c r="P1772" s="19"/>
      <c r="Q1772" s="11"/>
      <c r="R1772" s="11"/>
      <c r="T1772" s="10"/>
      <c r="U1772" s="10"/>
    </row>
    <row r="1773" spans="5:21" s="8" customFormat="1" ht="30" customHeight="1">
      <c r="E1773" s="10"/>
      <c r="K1773" s="10"/>
      <c r="M1773" s="10"/>
      <c r="N1773" s="11"/>
      <c r="O1773" s="11"/>
      <c r="P1773" s="19"/>
      <c r="Q1773" s="11"/>
      <c r="R1773" s="11"/>
      <c r="T1773" s="10"/>
      <c r="U1773" s="10"/>
    </row>
    <row r="1774" spans="5:21" s="8" customFormat="1" ht="30" customHeight="1">
      <c r="E1774" s="10"/>
      <c r="K1774" s="10"/>
      <c r="M1774" s="10"/>
      <c r="N1774" s="11"/>
      <c r="O1774" s="11"/>
      <c r="P1774" s="19"/>
      <c r="Q1774" s="11"/>
      <c r="R1774" s="11"/>
      <c r="T1774" s="10"/>
      <c r="U1774" s="10"/>
    </row>
    <row r="1775" spans="5:21" s="8" customFormat="1" ht="30" customHeight="1">
      <c r="E1775" s="10"/>
      <c r="K1775" s="10"/>
      <c r="M1775" s="10"/>
      <c r="N1775" s="11"/>
      <c r="O1775" s="11"/>
      <c r="P1775" s="19"/>
      <c r="Q1775" s="11"/>
      <c r="R1775" s="11"/>
      <c r="T1775" s="10"/>
      <c r="U1775" s="10"/>
    </row>
    <row r="1776" spans="5:21" s="8" customFormat="1" ht="30" customHeight="1">
      <c r="E1776" s="10"/>
      <c r="K1776" s="10"/>
      <c r="M1776" s="10"/>
      <c r="N1776" s="11"/>
      <c r="O1776" s="11"/>
      <c r="P1776" s="19"/>
      <c r="Q1776" s="11"/>
      <c r="R1776" s="11"/>
      <c r="T1776" s="10"/>
      <c r="U1776" s="10"/>
    </row>
    <row r="1777" spans="5:21" s="8" customFormat="1" ht="30" customHeight="1">
      <c r="E1777" s="10"/>
      <c r="K1777" s="10"/>
      <c r="M1777" s="10"/>
      <c r="N1777" s="11"/>
      <c r="O1777" s="11"/>
      <c r="P1777" s="19"/>
      <c r="Q1777" s="11"/>
      <c r="R1777" s="11"/>
      <c r="T1777" s="10"/>
      <c r="U1777" s="10"/>
    </row>
    <row r="1778" spans="5:21" s="8" customFormat="1" ht="30" customHeight="1">
      <c r="E1778" s="10"/>
      <c r="K1778" s="10"/>
      <c r="M1778" s="10"/>
      <c r="N1778" s="11"/>
      <c r="O1778" s="11"/>
      <c r="P1778" s="19"/>
      <c r="Q1778" s="11"/>
      <c r="R1778" s="11"/>
      <c r="T1778" s="10"/>
      <c r="U1778" s="10"/>
    </row>
    <row r="1779" spans="5:21" s="8" customFormat="1" ht="30" customHeight="1">
      <c r="E1779" s="10"/>
      <c r="K1779" s="10"/>
      <c r="M1779" s="10"/>
      <c r="N1779" s="11"/>
      <c r="O1779" s="11"/>
      <c r="P1779" s="19"/>
      <c r="Q1779" s="11"/>
      <c r="R1779" s="11"/>
      <c r="T1779" s="10"/>
      <c r="U1779" s="10"/>
    </row>
    <row r="1780" spans="5:21" s="8" customFormat="1" ht="30" customHeight="1">
      <c r="E1780" s="10"/>
      <c r="K1780" s="10"/>
      <c r="M1780" s="10"/>
      <c r="N1780" s="11"/>
      <c r="O1780" s="11"/>
      <c r="P1780" s="19"/>
      <c r="Q1780" s="11"/>
      <c r="R1780" s="11"/>
      <c r="T1780" s="10"/>
      <c r="U1780" s="10"/>
    </row>
    <row r="1781" spans="5:21" s="8" customFormat="1" ht="30" customHeight="1">
      <c r="E1781" s="10"/>
      <c r="K1781" s="10"/>
      <c r="M1781" s="10"/>
      <c r="N1781" s="11"/>
      <c r="O1781" s="11"/>
      <c r="P1781" s="19"/>
      <c r="Q1781" s="11"/>
      <c r="R1781" s="11"/>
      <c r="T1781" s="10"/>
      <c r="U1781" s="10"/>
    </row>
    <row r="1782" spans="5:21" s="8" customFormat="1" ht="30" customHeight="1">
      <c r="E1782" s="10"/>
      <c r="K1782" s="10"/>
      <c r="M1782" s="10"/>
      <c r="N1782" s="11"/>
      <c r="O1782" s="11"/>
      <c r="P1782" s="19"/>
      <c r="Q1782" s="11"/>
      <c r="R1782" s="11"/>
      <c r="T1782" s="10"/>
      <c r="U1782" s="10"/>
    </row>
    <row r="1783" spans="5:21" s="8" customFormat="1" ht="30" customHeight="1">
      <c r="E1783" s="10"/>
      <c r="K1783" s="10"/>
      <c r="M1783" s="10"/>
      <c r="N1783" s="11"/>
      <c r="O1783" s="11"/>
      <c r="P1783" s="19"/>
      <c r="Q1783" s="11"/>
      <c r="R1783" s="11"/>
      <c r="T1783" s="10"/>
      <c r="U1783" s="10"/>
    </row>
    <row r="1784" spans="5:21" s="8" customFormat="1" ht="30" customHeight="1">
      <c r="E1784" s="10"/>
      <c r="K1784" s="10"/>
      <c r="M1784" s="10"/>
      <c r="N1784" s="11"/>
      <c r="O1784" s="11"/>
      <c r="P1784" s="19"/>
      <c r="Q1784" s="11"/>
      <c r="R1784" s="11"/>
      <c r="T1784" s="10"/>
      <c r="U1784" s="10"/>
    </row>
    <row r="1785" spans="5:21" s="8" customFormat="1" ht="30" customHeight="1">
      <c r="E1785" s="10"/>
      <c r="K1785" s="10"/>
      <c r="M1785" s="10"/>
      <c r="N1785" s="11"/>
      <c r="O1785" s="11"/>
      <c r="P1785" s="19"/>
      <c r="Q1785" s="11"/>
      <c r="R1785" s="11"/>
      <c r="T1785" s="10"/>
      <c r="U1785" s="10"/>
    </row>
    <row r="1786" spans="5:21" s="8" customFormat="1" ht="30" customHeight="1">
      <c r="E1786" s="10"/>
      <c r="K1786" s="10"/>
      <c r="M1786" s="10"/>
      <c r="N1786" s="11"/>
      <c r="O1786" s="11"/>
      <c r="P1786" s="19"/>
      <c r="Q1786" s="11"/>
      <c r="R1786" s="11"/>
      <c r="T1786" s="10"/>
      <c r="U1786" s="10"/>
    </row>
    <row r="1787" spans="5:21" s="8" customFormat="1" ht="30" customHeight="1">
      <c r="E1787" s="10"/>
      <c r="K1787" s="10"/>
      <c r="M1787" s="10"/>
      <c r="N1787" s="11"/>
      <c r="O1787" s="11"/>
      <c r="P1787" s="19"/>
      <c r="Q1787" s="11"/>
      <c r="R1787" s="11"/>
      <c r="T1787" s="10"/>
      <c r="U1787" s="10"/>
    </row>
    <row r="1788" spans="5:21" s="8" customFormat="1" ht="30" customHeight="1">
      <c r="E1788" s="10"/>
      <c r="K1788" s="10"/>
      <c r="M1788" s="10"/>
      <c r="N1788" s="11"/>
      <c r="O1788" s="11"/>
      <c r="P1788" s="19"/>
      <c r="Q1788" s="11"/>
      <c r="R1788" s="11"/>
      <c r="T1788" s="10"/>
      <c r="U1788" s="10"/>
    </row>
    <row r="1789" spans="5:21" s="8" customFormat="1" ht="30" customHeight="1">
      <c r="E1789" s="10"/>
      <c r="K1789" s="10"/>
      <c r="M1789" s="10"/>
      <c r="N1789" s="11"/>
      <c r="O1789" s="11"/>
      <c r="P1789" s="19"/>
      <c r="Q1789" s="11"/>
      <c r="R1789" s="11"/>
      <c r="T1789" s="10"/>
      <c r="U1789" s="10"/>
    </row>
    <row r="1790" spans="5:21" s="8" customFormat="1" ht="30" customHeight="1">
      <c r="E1790" s="10"/>
      <c r="K1790" s="10"/>
      <c r="M1790" s="10"/>
      <c r="N1790" s="11"/>
      <c r="O1790" s="11"/>
      <c r="P1790" s="19"/>
      <c r="Q1790" s="11"/>
      <c r="R1790" s="11"/>
      <c r="T1790" s="10"/>
      <c r="U1790" s="10"/>
    </row>
    <row r="1791" spans="5:21" s="8" customFormat="1" ht="30" customHeight="1">
      <c r="E1791" s="10"/>
      <c r="K1791" s="10"/>
      <c r="M1791" s="10"/>
      <c r="N1791" s="11"/>
      <c r="O1791" s="11"/>
      <c r="P1791" s="19"/>
      <c r="Q1791" s="11"/>
      <c r="R1791" s="11"/>
      <c r="T1791" s="10"/>
      <c r="U1791" s="10"/>
    </row>
    <row r="1792" spans="5:21" s="8" customFormat="1" ht="30" customHeight="1">
      <c r="E1792" s="10"/>
      <c r="K1792" s="10"/>
      <c r="M1792" s="10"/>
      <c r="N1792" s="11"/>
      <c r="O1792" s="11"/>
      <c r="P1792" s="19"/>
      <c r="Q1792" s="11"/>
      <c r="R1792" s="11"/>
      <c r="T1792" s="10"/>
      <c r="U1792" s="10"/>
    </row>
    <row r="1793" spans="5:21" s="8" customFormat="1" ht="30" customHeight="1">
      <c r="E1793" s="10"/>
      <c r="K1793" s="10"/>
      <c r="M1793" s="10"/>
      <c r="N1793" s="11"/>
      <c r="O1793" s="11"/>
      <c r="P1793" s="19"/>
      <c r="Q1793" s="11"/>
      <c r="R1793" s="11"/>
      <c r="T1793" s="10"/>
      <c r="U1793" s="10"/>
    </row>
    <row r="1794" spans="5:21" s="8" customFormat="1" ht="30" customHeight="1">
      <c r="E1794" s="10"/>
      <c r="K1794" s="10"/>
      <c r="M1794" s="10"/>
      <c r="N1794" s="11"/>
      <c r="O1794" s="11"/>
      <c r="P1794" s="19"/>
      <c r="Q1794" s="11"/>
      <c r="R1794" s="11"/>
      <c r="T1794" s="10"/>
      <c r="U1794" s="10"/>
    </row>
    <row r="1795" spans="5:21" s="8" customFormat="1" ht="30" customHeight="1">
      <c r="E1795" s="10"/>
      <c r="K1795" s="10"/>
      <c r="M1795" s="10"/>
      <c r="N1795" s="11"/>
      <c r="O1795" s="11"/>
      <c r="P1795" s="19"/>
      <c r="Q1795" s="11"/>
      <c r="R1795" s="11"/>
      <c r="T1795" s="10"/>
      <c r="U1795" s="10"/>
    </row>
    <row r="1796" spans="5:21" s="8" customFormat="1" ht="30" customHeight="1">
      <c r="E1796" s="10"/>
      <c r="K1796" s="10"/>
      <c r="M1796" s="10"/>
      <c r="N1796" s="11"/>
      <c r="O1796" s="11"/>
      <c r="P1796" s="19"/>
      <c r="Q1796" s="11"/>
      <c r="R1796" s="11"/>
      <c r="T1796" s="10"/>
      <c r="U1796" s="10"/>
    </row>
    <row r="1797" spans="5:21" s="8" customFormat="1" ht="30" customHeight="1">
      <c r="E1797" s="10"/>
      <c r="K1797" s="10"/>
      <c r="M1797" s="10"/>
      <c r="N1797" s="11"/>
      <c r="O1797" s="11"/>
      <c r="P1797" s="19"/>
      <c r="Q1797" s="11"/>
      <c r="R1797" s="11"/>
      <c r="T1797" s="10"/>
      <c r="U1797" s="10"/>
    </row>
    <row r="1798" spans="5:21" s="8" customFormat="1" ht="30" customHeight="1">
      <c r="E1798" s="10"/>
      <c r="K1798" s="10"/>
      <c r="M1798" s="10"/>
      <c r="N1798" s="11"/>
      <c r="O1798" s="11"/>
      <c r="P1798" s="19"/>
      <c r="Q1798" s="11"/>
      <c r="R1798" s="11"/>
      <c r="T1798" s="10"/>
      <c r="U1798" s="10"/>
    </row>
    <row r="1799" spans="5:21" s="8" customFormat="1" ht="30" customHeight="1">
      <c r="E1799" s="10"/>
      <c r="K1799" s="10"/>
      <c r="M1799" s="10"/>
      <c r="N1799" s="11"/>
      <c r="O1799" s="11"/>
      <c r="P1799" s="19"/>
      <c r="Q1799" s="11"/>
      <c r="R1799" s="11"/>
      <c r="T1799" s="10"/>
      <c r="U1799" s="10"/>
    </row>
    <row r="1800" spans="5:21" s="8" customFormat="1" ht="30" customHeight="1">
      <c r="E1800" s="10"/>
      <c r="K1800" s="10"/>
      <c r="M1800" s="10"/>
      <c r="N1800" s="11"/>
      <c r="O1800" s="11"/>
      <c r="P1800" s="19"/>
      <c r="Q1800" s="11"/>
      <c r="R1800" s="11"/>
      <c r="T1800" s="10"/>
      <c r="U1800" s="10"/>
    </row>
    <row r="1801" spans="5:21" s="8" customFormat="1" ht="30" customHeight="1">
      <c r="E1801" s="10"/>
      <c r="K1801" s="10"/>
      <c r="M1801" s="10"/>
      <c r="N1801" s="11"/>
      <c r="O1801" s="11"/>
      <c r="P1801" s="19"/>
      <c r="Q1801" s="11"/>
      <c r="R1801" s="11"/>
      <c r="T1801" s="10"/>
      <c r="U1801" s="10"/>
    </row>
    <row r="1802" spans="5:21" s="8" customFormat="1" ht="30" customHeight="1">
      <c r="E1802" s="10"/>
      <c r="K1802" s="10"/>
      <c r="M1802" s="10"/>
      <c r="N1802" s="11"/>
      <c r="O1802" s="11"/>
      <c r="P1802" s="19"/>
      <c r="Q1802" s="11"/>
      <c r="R1802" s="11"/>
      <c r="T1802" s="10"/>
      <c r="U1802" s="10"/>
    </row>
    <row r="1803" spans="5:21" s="8" customFormat="1" ht="30" customHeight="1">
      <c r="E1803" s="10"/>
      <c r="K1803" s="10"/>
      <c r="M1803" s="10"/>
      <c r="N1803" s="11"/>
      <c r="O1803" s="11"/>
      <c r="P1803" s="19"/>
      <c r="Q1803" s="11"/>
      <c r="R1803" s="11"/>
      <c r="T1803" s="10"/>
      <c r="U1803" s="10"/>
    </row>
    <row r="1804" spans="5:21" s="8" customFormat="1" ht="30" customHeight="1">
      <c r="E1804" s="10"/>
      <c r="K1804" s="10"/>
      <c r="M1804" s="10"/>
      <c r="N1804" s="11"/>
      <c r="O1804" s="11"/>
      <c r="P1804" s="19"/>
      <c r="Q1804" s="11"/>
      <c r="R1804" s="11"/>
      <c r="T1804" s="10"/>
      <c r="U1804" s="10"/>
    </row>
    <row r="1805" spans="5:21" s="8" customFormat="1" ht="30" customHeight="1">
      <c r="E1805" s="10"/>
      <c r="K1805" s="10"/>
      <c r="M1805" s="10"/>
      <c r="N1805" s="11"/>
      <c r="O1805" s="11"/>
      <c r="P1805" s="19"/>
      <c r="Q1805" s="11"/>
      <c r="R1805" s="11"/>
      <c r="T1805" s="10"/>
      <c r="U1805" s="10"/>
    </row>
    <row r="1806" spans="5:21" s="8" customFormat="1" ht="30" customHeight="1">
      <c r="E1806" s="10"/>
      <c r="K1806" s="10"/>
      <c r="M1806" s="10"/>
      <c r="N1806" s="11"/>
      <c r="O1806" s="11"/>
      <c r="P1806" s="19"/>
      <c r="Q1806" s="11"/>
      <c r="R1806" s="11"/>
      <c r="T1806" s="10"/>
      <c r="U1806" s="10"/>
    </row>
    <row r="1807" spans="5:21" s="8" customFormat="1" ht="30" customHeight="1">
      <c r="E1807" s="10"/>
      <c r="K1807" s="10"/>
      <c r="M1807" s="10"/>
      <c r="N1807" s="11"/>
      <c r="O1807" s="11"/>
      <c r="P1807" s="19"/>
      <c r="Q1807" s="11"/>
      <c r="R1807" s="11"/>
      <c r="T1807" s="10"/>
      <c r="U1807" s="10"/>
    </row>
    <row r="1808" spans="5:21" s="8" customFormat="1" ht="30" customHeight="1">
      <c r="E1808" s="10"/>
      <c r="K1808" s="10"/>
      <c r="M1808" s="10"/>
      <c r="N1808" s="11"/>
      <c r="O1808" s="11"/>
      <c r="P1808" s="19"/>
      <c r="Q1808" s="11"/>
      <c r="R1808" s="11"/>
      <c r="T1808" s="10"/>
      <c r="U1808" s="10"/>
    </row>
    <row r="1809" spans="5:21" s="8" customFormat="1" ht="30" customHeight="1">
      <c r="E1809" s="10"/>
      <c r="K1809" s="10"/>
      <c r="M1809" s="10"/>
      <c r="N1809" s="11"/>
      <c r="O1809" s="11"/>
      <c r="P1809" s="19"/>
      <c r="Q1809" s="11"/>
      <c r="R1809" s="11"/>
      <c r="T1809" s="10"/>
      <c r="U1809" s="10"/>
    </row>
    <row r="1810" spans="5:21" s="8" customFormat="1" ht="30" customHeight="1">
      <c r="E1810" s="10"/>
      <c r="K1810" s="10"/>
      <c r="M1810" s="10"/>
      <c r="N1810" s="11"/>
      <c r="O1810" s="11"/>
      <c r="P1810" s="19"/>
      <c r="Q1810" s="11"/>
      <c r="R1810" s="11"/>
      <c r="T1810" s="10"/>
      <c r="U1810" s="10"/>
    </row>
    <row r="1811" spans="5:21" s="8" customFormat="1" ht="30" customHeight="1">
      <c r="E1811" s="10"/>
      <c r="K1811" s="10"/>
      <c r="M1811" s="10"/>
      <c r="N1811" s="11"/>
      <c r="O1811" s="11"/>
      <c r="P1811" s="19"/>
      <c r="Q1811" s="11"/>
      <c r="R1811" s="11"/>
      <c r="T1811" s="10"/>
      <c r="U1811" s="10"/>
    </row>
    <row r="1812" spans="5:21" s="8" customFormat="1" ht="30" customHeight="1">
      <c r="E1812" s="10"/>
      <c r="K1812" s="10"/>
      <c r="M1812" s="10"/>
      <c r="N1812" s="11"/>
      <c r="O1812" s="11"/>
      <c r="P1812" s="19"/>
      <c r="Q1812" s="11"/>
      <c r="R1812" s="11"/>
      <c r="T1812" s="10"/>
      <c r="U1812" s="10"/>
    </row>
    <row r="1813" spans="5:21" s="8" customFormat="1" ht="30" customHeight="1">
      <c r="E1813" s="10"/>
      <c r="K1813" s="10"/>
      <c r="M1813" s="10"/>
      <c r="N1813" s="11"/>
      <c r="O1813" s="11"/>
      <c r="P1813" s="19"/>
      <c r="Q1813" s="11"/>
      <c r="R1813" s="11"/>
      <c r="T1813" s="10"/>
      <c r="U1813" s="10"/>
    </row>
    <row r="1814" spans="5:21" s="8" customFormat="1" ht="30" customHeight="1">
      <c r="E1814" s="10"/>
      <c r="K1814" s="10"/>
      <c r="M1814" s="10"/>
      <c r="N1814" s="11"/>
      <c r="O1814" s="11"/>
      <c r="P1814" s="19"/>
      <c r="Q1814" s="11"/>
      <c r="R1814" s="11"/>
      <c r="T1814" s="10"/>
      <c r="U1814" s="10"/>
    </row>
    <row r="1815" spans="5:21" s="8" customFormat="1" ht="30" customHeight="1">
      <c r="E1815" s="10"/>
      <c r="K1815" s="10"/>
      <c r="M1815" s="10"/>
      <c r="N1815" s="11"/>
      <c r="O1815" s="11"/>
      <c r="P1815" s="19"/>
      <c r="Q1815" s="11"/>
      <c r="R1815" s="11"/>
      <c r="T1815" s="10"/>
      <c r="U1815" s="10"/>
    </row>
    <row r="1816" spans="5:21" s="8" customFormat="1" ht="30" customHeight="1">
      <c r="E1816" s="10"/>
      <c r="K1816" s="10"/>
      <c r="M1816" s="10"/>
      <c r="N1816" s="11"/>
      <c r="O1816" s="11"/>
      <c r="P1816" s="19"/>
      <c r="Q1816" s="11"/>
      <c r="R1816" s="11"/>
      <c r="T1816" s="10"/>
      <c r="U1816" s="10"/>
    </row>
    <row r="1817" spans="5:21" s="8" customFormat="1" ht="30" customHeight="1">
      <c r="E1817" s="10"/>
      <c r="K1817" s="10"/>
      <c r="M1817" s="10"/>
      <c r="N1817" s="11"/>
      <c r="O1817" s="11"/>
      <c r="P1817" s="19"/>
      <c r="Q1817" s="11"/>
      <c r="R1817" s="11"/>
      <c r="T1817" s="10"/>
      <c r="U1817" s="10"/>
    </row>
    <row r="1818" spans="5:21" s="8" customFormat="1" ht="30" customHeight="1">
      <c r="E1818" s="10"/>
      <c r="K1818" s="10"/>
      <c r="M1818" s="10"/>
      <c r="N1818" s="11"/>
      <c r="O1818" s="11"/>
      <c r="P1818" s="19"/>
      <c r="Q1818" s="11"/>
      <c r="R1818" s="11"/>
      <c r="T1818" s="10"/>
      <c r="U1818" s="10"/>
    </row>
    <row r="1819" spans="5:21" s="8" customFormat="1" ht="30" customHeight="1">
      <c r="E1819" s="10"/>
      <c r="K1819" s="10"/>
      <c r="M1819" s="10"/>
      <c r="N1819" s="11"/>
      <c r="O1819" s="11"/>
      <c r="P1819" s="19"/>
      <c r="Q1819" s="11"/>
      <c r="R1819" s="11"/>
      <c r="T1819" s="10"/>
      <c r="U1819" s="10"/>
    </row>
    <row r="1820" spans="5:21" s="8" customFormat="1" ht="30" customHeight="1">
      <c r="E1820" s="10"/>
      <c r="K1820" s="10"/>
      <c r="M1820" s="10"/>
      <c r="N1820" s="11"/>
      <c r="O1820" s="11"/>
      <c r="P1820" s="19"/>
      <c r="Q1820" s="11"/>
      <c r="R1820" s="11"/>
      <c r="T1820" s="10"/>
      <c r="U1820" s="10"/>
    </row>
    <row r="1821" spans="5:21" s="8" customFormat="1" ht="30" customHeight="1">
      <c r="E1821" s="10"/>
      <c r="K1821" s="10"/>
      <c r="M1821" s="10"/>
      <c r="N1821" s="11"/>
      <c r="O1821" s="11"/>
      <c r="P1821" s="19"/>
      <c r="Q1821" s="11"/>
      <c r="R1821" s="11"/>
      <c r="T1821" s="10"/>
      <c r="U1821" s="10"/>
    </row>
    <row r="1822" spans="5:21" s="8" customFormat="1" ht="30" customHeight="1">
      <c r="E1822" s="10"/>
      <c r="K1822" s="10"/>
      <c r="M1822" s="10"/>
      <c r="N1822" s="11"/>
      <c r="O1822" s="11"/>
      <c r="P1822" s="19"/>
      <c r="Q1822" s="11"/>
      <c r="R1822" s="11"/>
      <c r="T1822" s="10"/>
      <c r="U1822" s="10"/>
    </row>
    <row r="1823" spans="5:21" s="8" customFormat="1" ht="30" customHeight="1">
      <c r="E1823" s="10"/>
      <c r="K1823" s="10"/>
      <c r="M1823" s="10"/>
      <c r="N1823" s="11"/>
      <c r="O1823" s="11"/>
      <c r="P1823" s="19"/>
      <c r="Q1823" s="11"/>
      <c r="R1823" s="11"/>
      <c r="T1823" s="10"/>
      <c r="U1823" s="10"/>
    </row>
    <row r="1824" spans="5:21" s="8" customFormat="1" ht="30" customHeight="1">
      <c r="E1824" s="10"/>
      <c r="K1824" s="10"/>
      <c r="M1824" s="10"/>
      <c r="N1824" s="11"/>
      <c r="O1824" s="11"/>
      <c r="P1824" s="19"/>
      <c r="Q1824" s="11"/>
      <c r="R1824" s="11"/>
      <c r="T1824" s="10"/>
      <c r="U1824" s="10"/>
    </row>
    <row r="1825" spans="5:21" s="8" customFormat="1" ht="30" customHeight="1">
      <c r="E1825" s="10"/>
      <c r="K1825" s="10"/>
      <c r="M1825" s="10"/>
      <c r="N1825" s="11"/>
      <c r="O1825" s="11"/>
      <c r="P1825" s="19"/>
      <c r="Q1825" s="11"/>
      <c r="R1825" s="11"/>
      <c r="T1825" s="10"/>
      <c r="U1825" s="10"/>
    </row>
    <row r="1826" spans="5:21" s="8" customFormat="1" ht="30" customHeight="1">
      <c r="E1826" s="10"/>
      <c r="K1826" s="10"/>
      <c r="M1826" s="10"/>
      <c r="N1826" s="11"/>
      <c r="O1826" s="11"/>
      <c r="P1826" s="19"/>
      <c r="Q1826" s="11"/>
      <c r="R1826" s="11"/>
      <c r="T1826" s="10"/>
      <c r="U1826" s="10"/>
    </row>
    <row r="1827" spans="5:21" s="8" customFormat="1" ht="30" customHeight="1">
      <c r="E1827" s="10"/>
      <c r="K1827" s="10"/>
      <c r="M1827" s="10"/>
      <c r="N1827" s="11"/>
      <c r="O1827" s="11"/>
      <c r="P1827" s="19"/>
      <c r="Q1827" s="11"/>
      <c r="R1827" s="11"/>
      <c r="T1827" s="10"/>
      <c r="U1827" s="10"/>
    </row>
    <row r="1828" spans="5:21" s="8" customFormat="1" ht="30" customHeight="1">
      <c r="E1828" s="10"/>
      <c r="K1828" s="10"/>
      <c r="M1828" s="10"/>
      <c r="N1828" s="11"/>
      <c r="O1828" s="11"/>
      <c r="P1828" s="19"/>
      <c r="Q1828" s="11"/>
      <c r="R1828" s="11"/>
      <c r="T1828" s="10"/>
      <c r="U1828" s="10"/>
    </row>
    <row r="1829" spans="5:21" s="8" customFormat="1" ht="30" customHeight="1">
      <c r="E1829" s="10"/>
      <c r="K1829" s="10"/>
      <c r="M1829" s="10"/>
      <c r="N1829" s="11"/>
      <c r="O1829" s="11"/>
      <c r="P1829" s="19"/>
      <c r="Q1829" s="11"/>
      <c r="R1829" s="11"/>
      <c r="T1829" s="10"/>
      <c r="U1829" s="10"/>
    </row>
    <row r="1830" spans="5:21" s="8" customFormat="1" ht="30" customHeight="1">
      <c r="E1830" s="10"/>
      <c r="K1830" s="10"/>
      <c r="M1830" s="10"/>
      <c r="N1830" s="11"/>
      <c r="O1830" s="11"/>
      <c r="P1830" s="19"/>
      <c r="Q1830" s="11"/>
      <c r="R1830" s="11"/>
      <c r="T1830" s="10"/>
      <c r="U1830" s="10"/>
    </row>
    <row r="1831" spans="5:21" s="8" customFormat="1" ht="30" customHeight="1">
      <c r="E1831" s="10"/>
      <c r="K1831" s="10"/>
      <c r="M1831" s="10"/>
      <c r="N1831" s="11"/>
      <c r="O1831" s="11"/>
      <c r="P1831" s="19"/>
      <c r="Q1831" s="11"/>
      <c r="R1831" s="11"/>
      <c r="T1831" s="10"/>
      <c r="U1831" s="10"/>
    </row>
    <row r="1832" spans="5:21" s="8" customFormat="1" ht="30" customHeight="1">
      <c r="E1832" s="10"/>
      <c r="K1832" s="10"/>
      <c r="M1832" s="10"/>
      <c r="N1832" s="11"/>
      <c r="O1832" s="11"/>
      <c r="P1832" s="19"/>
      <c r="Q1832" s="11"/>
      <c r="R1832" s="11"/>
      <c r="T1832" s="10"/>
      <c r="U1832" s="10"/>
    </row>
    <row r="1833" spans="5:21" s="8" customFormat="1" ht="30" customHeight="1">
      <c r="E1833" s="10"/>
      <c r="K1833" s="10"/>
      <c r="M1833" s="10"/>
      <c r="N1833" s="11"/>
      <c r="O1833" s="11"/>
      <c r="P1833" s="19"/>
      <c r="Q1833" s="11"/>
      <c r="R1833" s="11"/>
      <c r="T1833" s="10"/>
      <c r="U1833" s="10"/>
    </row>
    <row r="1834" spans="5:21" s="8" customFormat="1" ht="30" customHeight="1">
      <c r="E1834" s="10"/>
      <c r="K1834" s="10"/>
      <c r="M1834" s="10"/>
      <c r="N1834" s="11"/>
      <c r="O1834" s="11"/>
      <c r="P1834" s="19"/>
      <c r="Q1834" s="11"/>
      <c r="R1834" s="11"/>
      <c r="T1834" s="10"/>
      <c r="U1834" s="10"/>
    </row>
    <row r="1835" spans="5:21" s="8" customFormat="1" ht="30" customHeight="1">
      <c r="E1835" s="10"/>
      <c r="K1835" s="10"/>
      <c r="M1835" s="10"/>
      <c r="N1835" s="11"/>
      <c r="O1835" s="11"/>
      <c r="P1835" s="19"/>
      <c r="Q1835" s="11"/>
      <c r="R1835" s="11"/>
      <c r="T1835" s="10"/>
      <c r="U1835" s="10"/>
    </row>
    <row r="1836" spans="5:21" s="8" customFormat="1" ht="30" customHeight="1">
      <c r="E1836" s="10"/>
      <c r="K1836" s="10"/>
      <c r="M1836" s="10"/>
      <c r="N1836" s="11"/>
      <c r="O1836" s="11"/>
      <c r="P1836" s="19"/>
      <c r="Q1836" s="11"/>
      <c r="R1836" s="11"/>
      <c r="T1836" s="10"/>
      <c r="U1836" s="10"/>
    </row>
    <row r="1837" spans="5:21" s="8" customFormat="1" ht="30" customHeight="1">
      <c r="E1837" s="10"/>
      <c r="K1837" s="10"/>
      <c r="M1837" s="10"/>
      <c r="N1837" s="11"/>
      <c r="O1837" s="11"/>
      <c r="P1837" s="19"/>
      <c r="Q1837" s="11"/>
      <c r="R1837" s="11"/>
      <c r="T1837" s="10"/>
      <c r="U1837" s="10"/>
    </row>
    <row r="1838" spans="5:21" s="8" customFormat="1" ht="30" customHeight="1">
      <c r="E1838" s="10"/>
      <c r="K1838" s="10"/>
      <c r="M1838" s="10"/>
      <c r="N1838" s="11"/>
      <c r="O1838" s="11"/>
      <c r="P1838" s="19"/>
      <c r="Q1838" s="11"/>
      <c r="R1838" s="11"/>
      <c r="T1838" s="10"/>
      <c r="U1838" s="10"/>
    </row>
    <row r="1839" spans="5:21" s="8" customFormat="1" ht="30" customHeight="1">
      <c r="E1839" s="10"/>
      <c r="K1839" s="10"/>
      <c r="M1839" s="10"/>
      <c r="N1839" s="11"/>
      <c r="O1839" s="11"/>
      <c r="P1839" s="19"/>
      <c r="Q1839" s="11"/>
      <c r="R1839" s="11"/>
      <c r="T1839" s="10"/>
      <c r="U1839" s="10"/>
    </row>
    <row r="1840" spans="5:21" s="8" customFormat="1" ht="30" customHeight="1">
      <c r="E1840" s="10"/>
      <c r="K1840" s="10"/>
      <c r="M1840" s="10"/>
      <c r="N1840" s="11"/>
      <c r="O1840" s="11"/>
      <c r="P1840" s="19"/>
      <c r="Q1840" s="11"/>
      <c r="R1840" s="11"/>
      <c r="T1840" s="10"/>
      <c r="U1840" s="10"/>
    </row>
    <row r="1841" spans="5:21" s="8" customFormat="1" ht="30" customHeight="1">
      <c r="E1841" s="10"/>
      <c r="K1841" s="10"/>
      <c r="M1841" s="10"/>
      <c r="N1841" s="11"/>
      <c r="O1841" s="11"/>
      <c r="P1841" s="19"/>
      <c r="Q1841" s="11"/>
      <c r="R1841" s="11"/>
      <c r="T1841" s="10"/>
      <c r="U1841" s="10"/>
    </row>
    <row r="1842" spans="5:21" s="8" customFormat="1" ht="30" customHeight="1">
      <c r="E1842" s="10"/>
      <c r="K1842" s="10"/>
      <c r="M1842" s="10"/>
      <c r="N1842" s="11"/>
      <c r="O1842" s="11"/>
      <c r="P1842" s="19"/>
      <c r="Q1842" s="11"/>
      <c r="R1842" s="11"/>
      <c r="T1842" s="10"/>
      <c r="U1842" s="10"/>
    </row>
    <row r="1843" spans="5:21" s="8" customFormat="1" ht="30" customHeight="1">
      <c r="E1843" s="10"/>
      <c r="K1843" s="10"/>
      <c r="M1843" s="10"/>
      <c r="N1843" s="11"/>
      <c r="O1843" s="11"/>
      <c r="P1843" s="19"/>
      <c r="Q1843" s="11"/>
      <c r="R1843" s="11"/>
      <c r="T1843" s="10"/>
      <c r="U1843" s="10"/>
    </row>
    <row r="1844" spans="5:21" s="8" customFormat="1" ht="30" customHeight="1">
      <c r="E1844" s="10"/>
      <c r="K1844" s="10"/>
      <c r="M1844" s="10"/>
      <c r="N1844" s="11"/>
      <c r="O1844" s="11"/>
      <c r="P1844" s="19"/>
      <c r="Q1844" s="11"/>
      <c r="R1844" s="11"/>
      <c r="T1844" s="10"/>
      <c r="U1844" s="10"/>
    </row>
    <row r="1845" spans="5:21" s="8" customFormat="1" ht="30" customHeight="1">
      <c r="E1845" s="10"/>
      <c r="K1845" s="10"/>
      <c r="M1845" s="10"/>
      <c r="N1845" s="11"/>
      <c r="O1845" s="11"/>
      <c r="P1845" s="19"/>
      <c r="Q1845" s="11"/>
      <c r="R1845" s="11"/>
      <c r="T1845" s="10"/>
      <c r="U1845" s="10"/>
    </row>
    <row r="1846" spans="5:21" s="8" customFormat="1" ht="30" customHeight="1">
      <c r="E1846" s="10"/>
      <c r="K1846" s="10"/>
      <c r="M1846" s="10"/>
      <c r="N1846" s="11"/>
      <c r="O1846" s="11"/>
      <c r="P1846" s="19"/>
      <c r="Q1846" s="11"/>
      <c r="R1846" s="11"/>
      <c r="T1846" s="10"/>
      <c r="U1846" s="10"/>
    </row>
    <row r="1847" spans="5:21" s="8" customFormat="1" ht="30" customHeight="1">
      <c r="E1847" s="10"/>
      <c r="K1847" s="10"/>
      <c r="M1847" s="10"/>
      <c r="N1847" s="11"/>
      <c r="O1847" s="11"/>
      <c r="P1847" s="19"/>
      <c r="Q1847" s="11"/>
      <c r="R1847" s="11"/>
      <c r="T1847" s="10"/>
      <c r="U1847" s="10"/>
    </row>
    <row r="1848" spans="5:21" s="8" customFormat="1" ht="30" customHeight="1">
      <c r="E1848" s="10"/>
      <c r="K1848" s="10"/>
      <c r="M1848" s="10"/>
      <c r="N1848" s="11"/>
      <c r="O1848" s="11"/>
      <c r="P1848" s="19"/>
      <c r="Q1848" s="11"/>
      <c r="R1848" s="11"/>
      <c r="T1848" s="10"/>
      <c r="U1848" s="10"/>
    </row>
    <row r="1849" spans="5:21" s="8" customFormat="1" ht="30" customHeight="1">
      <c r="E1849" s="10"/>
      <c r="K1849" s="10"/>
      <c r="M1849" s="10"/>
      <c r="N1849" s="11"/>
      <c r="O1849" s="11"/>
      <c r="P1849" s="19"/>
      <c r="Q1849" s="11"/>
      <c r="R1849" s="11"/>
      <c r="T1849" s="10"/>
      <c r="U1849" s="10"/>
    </row>
    <row r="1850" spans="5:21" s="8" customFormat="1" ht="30" customHeight="1">
      <c r="E1850" s="10"/>
      <c r="K1850" s="10"/>
      <c r="M1850" s="10"/>
      <c r="N1850" s="11"/>
      <c r="O1850" s="11"/>
      <c r="P1850" s="19"/>
      <c r="Q1850" s="11"/>
      <c r="R1850" s="11"/>
      <c r="T1850" s="10"/>
      <c r="U1850" s="10"/>
    </row>
    <row r="1851" spans="5:21" s="8" customFormat="1" ht="30" customHeight="1">
      <c r="E1851" s="10"/>
      <c r="K1851" s="10"/>
      <c r="M1851" s="10"/>
      <c r="N1851" s="11"/>
      <c r="O1851" s="11"/>
      <c r="P1851" s="19"/>
      <c r="Q1851" s="11"/>
      <c r="R1851" s="11"/>
      <c r="T1851" s="10"/>
      <c r="U1851" s="10"/>
    </row>
    <row r="1852" spans="5:21" s="8" customFormat="1" ht="30" customHeight="1">
      <c r="E1852" s="10"/>
      <c r="K1852" s="10"/>
      <c r="M1852" s="10"/>
      <c r="N1852" s="11"/>
      <c r="O1852" s="11"/>
      <c r="P1852" s="19"/>
      <c r="Q1852" s="11"/>
      <c r="R1852" s="11"/>
      <c r="T1852" s="10"/>
      <c r="U1852" s="10"/>
    </row>
    <row r="1853" spans="5:21" s="8" customFormat="1" ht="30" customHeight="1">
      <c r="E1853" s="10"/>
      <c r="K1853" s="10"/>
      <c r="M1853" s="10"/>
      <c r="N1853" s="11"/>
      <c r="O1853" s="11"/>
      <c r="P1853" s="19"/>
      <c r="Q1853" s="11"/>
      <c r="R1853" s="11"/>
      <c r="T1853" s="10"/>
      <c r="U1853" s="10"/>
    </row>
    <row r="1854" spans="5:21" s="8" customFormat="1" ht="30" customHeight="1">
      <c r="E1854" s="10"/>
      <c r="K1854" s="10"/>
      <c r="M1854" s="10"/>
      <c r="N1854" s="11"/>
      <c r="O1854" s="11"/>
      <c r="P1854" s="19"/>
      <c r="Q1854" s="11"/>
      <c r="R1854" s="11"/>
      <c r="T1854" s="10"/>
      <c r="U1854" s="10"/>
    </row>
    <row r="1855" spans="5:21" s="8" customFormat="1" ht="30" customHeight="1">
      <c r="E1855" s="10"/>
      <c r="K1855" s="10"/>
      <c r="M1855" s="10"/>
      <c r="N1855" s="11"/>
      <c r="O1855" s="11"/>
      <c r="P1855" s="19"/>
      <c r="Q1855" s="11"/>
      <c r="R1855" s="11"/>
      <c r="T1855" s="10"/>
      <c r="U1855" s="10"/>
    </row>
    <row r="1856" spans="5:21" s="8" customFormat="1" ht="30" customHeight="1">
      <c r="E1856" s="10"/>
      <c r="K1856" s="10"/>
      <c r="M1856" s="10"/>
      <c r="N1856" s="11"/>
      <c r="O1856" s="11"/>
      <c r="P1856" s="19"/>
      <c r="Q1856" s="11"/>
      <c r="R1856" s="11"/>
      <c r="T1856" s="10"/>
      <c r="U1856" s="10"/>
    </row>
    <row r="1857" spans="5:21" s="8" customFormat="1" ht="30" customHeight="1">
      <c r="E1857" s="10"/>
      <c r="K1857" s="10"/>
      <c r="M1857" s="10"/>
      <c r="N1857" s="11"/>
      <c r="O1857" s="11"/>
      <c r="P1857" s="19"/>
      <c r="Q1857" s="11"/>
      <c r="R1857" s="11"/>
      <c r="T1857" s="10"/>
      <c r="U1857" s="10"/>
    </row>
    <row r="1858" spans="5:21" s="8" customFormat="1" ht="30" customHeight="1">
      <c r="E1858" s="10"/>
      <c r="K1858" s="10"/>
      <c r="M1858" s="10"/>
      <c r="N1858" s="11"/>
      <c r="O1858" s="11"/>
      <c r="P1858" s="19"/>
      <c r="Q1858" s="11"/>
      <c r="R1858" s="11"/>
      <c r="T1858" s="10"/>
      <c r="U1858" s="10"/>
    </row>
    <row r="1859" spans="5:21" s="8" customFormat="1" ht="30" customHeight="1">
      <c r="E1859" s="10"/>
      <c r="K1859" s="10"/>
      <c r="M1859" s="10"/>
      <c r="N1859" s="11"/>
      <c r="O1859" s="11"/>
      <c r="P1859" s="19"/>
      <c r="Q1859" s="11"/>
      <c r="R1859" s="11"/>
      <c r="T1859" s="10"/>
      <c r="U1859" s="10"/>
    </row>
    <row r="1860" spans="5:21" s="8" customFormat="1" ht="30" customHeight="1">
      <c r="E1860" s="10"/>
      <c r="K1860" s="10"/>
      <c r="M1860" s="10"/>
      <c r="N1860" s="11"/>
      <c r="O1860" s="11"/>
      <c r="P1860" s="19"/>
      <c r="Q1860" s="11"/>
      <c r="R1860" s="11"/>
      <c r="T1860" s="10"/>
      <c r="U1860" s="10"/>
    </row>
    <row r="1861" spans="5:21" s="8" customFormat="1" ht="30" customHeight="1">
      <c r="E1861" s="10"/>
      <c r="K1861" s="10"/>
      <c r="M1861" s="10"/>
      <c r="N1861" s="11"/>
      <c r="O1861" s="11"/>
      <c r="P1861" s="19"/>
      <c r="Q1861" s="11"/>
      <c r="R1861" s="11"/>
      <c r="T1861" s="10"/>
      <c r="U1861" s="10"/>
    </row>
    <row r="1862" spans="5:21" s="8" customFormat="1" ht="30" customHeight="1">
      <c r="E1862" s="10"/>
      <c r="K1862" s="10"/>
      <c r="M1862" s="10"/>
      <c r="N1862" s="11"/>
      <c r="O1862" s="11"/>
      <c r="P1862" s="19"/>
      <c r="Q1862" s="11"/>
      <c r="R1862" s="11"/>
      <c r="T1862" s="10"/>
      <c r="U1862" s="10"/>
    </row>
    <row r="1863" spans="5:21" s="8" customFormat="1" ht="30" customHeight="1">
      <c r="E1863" s="10"/>
      <c r="K1863" s="10"/>
      <c r="M1863" s="10"/>
      <c r="N1863" s="11"/>
      <c r="O1863" s="11"/>
      <c r="P1863" s="19"/>
      <c r="Q1863" s="11"/>
      <c r="R1863" s="11"/>
      <c r="T1863" s="10"/>
      <c r="U1863" s="10"/>
    </row>
    <row r="1864" spans="5:21" s="8" customFormat="1" ht="30" customHeight="1">
      <c r="E1864" s="10"/>
      <c r="K1864" s="10"/>
      <c r="M1864" s="10"/>
      <c r="N1864" s="11"/>
      <c r="O1864" s="11"/>
      <c r="P1864" s="19"/>
      <c r="Q1864" s="11"/>
      <c r="R1864" s="11"/>
      <c r="T1864" s="10"/>
      <c r="U1864" s="10"/>
    </row>
    <row r="1865" spans="5:21" s="8" customFormat="1" ht="30" customHeight="1">
      <c r="E1865" s="10"/>
      <c r="K1865" s="10"/>
      <c r="M1865" s="10"/>
      <c r="N1865" s="11"/>
      <c r="O1865" s="11"/>
      <c r="P1865" s="19"/>
      <c r="Q1865" s="11"/>
      <c r="R1865" s="11"/>
      <c r="T1865" s="10"/>
      <c r="U1865" s="10"/>
    </row>
    <row r="1866" spans="5:21" s="8" customFormat="1" ht="30" customHeight="1">
      <c r="E1866" s="10"/>
      <c r="K1866" s="10"/>
      <c r="M1866" s="10"/>
      <c r="N1866" s="11"/>
      <c r="O1866" s="11"/>
      <c r="P1866" s="19"/>
      <c r="Q1866" s="11"/>
      <c r="R1866" s="11"/>
      <c r="T1866" s="10"/>
      <c r="U1866" s="10"/>
    </row>
    <row r="1867" spans="5:21" s="8" customFormat="1" ht="30" customHeight="1">
      <c r="E1867" s="10"/>
      <c r="K1867" s="10"/>
      <c r="M1867" s="10"/>
      <c r="N1867" s="11"/>
      <c r="O1867" s="11"/>
      <c r="P1867" s="19"/>
      <c r="Q1867" s="11"/>
      <c r="R1867" s="11"/>
      <c r="T1867" s="10"/>
      <c r="U1867" s="10"/>
    </row>
    <row r="1868" spans="5:21" s="8" customFormat="1" ht="30" customHeight="1">
      <c r="E1868" s="10"/>
      <c r="K1868" s="10"/>
      <c r="M1868" s="10"/>
      <c r="N1868" s="11"/>
      <c r="O1868" s="11"/>
      <c r="P1868" s="19"/>
      <c r="Q1868" s="11"/>
      <c r="R1868" s="11"/>
      <c r="T1868" s="10"/>
      <c r="U1868" s="10"/>
    </row>
    <row r="1869" spans="5:21" s="8" customFormat="1" ht="30" customHeight="1">
      <c r="E1869" s="10"/>
      <c r="K1869" s="10"/>
      <c r="M1869" s="10"/>
      <c r="N1869" s="11"/>
      <c r="O1869" s="11"/>
      <c r="P1869" s="19"/>
      <c r="Q1869" s="11"/>
      <c r="R1869" s="11"/>
      <c r="T1869" s="10"/>
      <c r="U1869" s="10"/>
    </row>
    <row r="1870" spans="5:21" s="8" customFormat="1" ht="30" customHeight="1">
      <c r="E1870" s="10"/>
      <c r="K1870" s="10"/>
      <c r="M1870" s="10"/>
      <c r="N1870" s="11"/>
      <c r="O1870" s="11"/>
      <c r="P1870" s="19"/>
      <c r="Q1870" s="11"/>
      <c r="R1870" s="11"/>
      <c r="T1870" s="10"/>
      <c r="U1870" s="10"/>
    </row>
    <row r="1871" spans="5:21" s="8" customFormat="1" ht="30" customHeight="1">
      <c r="E1871" s="10"/>
      <c r="K1871" s="10"/>
      <c r="M1871" s="10"/>
      <c r="N1871" s="11"/>
      <c r="O1871" s="11"/>
      <c r="P1871" s="19"/>
      <c r="Q1871" s="11"/>
      <c r="R1871" s="11"/>
      <c r="T1871" s="10"/>
      <c r="U1871" s="10"/>
    </row>
    <row r="1872" spans="5:21" s="8" customFormat="1" ht="30" customHeight="1">
      <c r="E1872" s="10"/>
      <c r="K1872" s="10"/>
      <c r="M1872" s="10"/>
      <c r="N1872" s="11"/>
      <c r="O1872" s="11"/>
      <c r="P1872" s="19"/>
      <c r="Q1872" s="11"/>
      <c r="R1872" s="11"/>
      <c r="T1872" s="10"/>
      <c r="U1872" s="10"/>
    </row>
    <row r="1873" spans="5:21" s="8" customFormat="1" ht="30" customHeight="1">
      <c r="E1873" s="10"/>
      <c r="K1873" s="10"/>
      <c r="M1873" s="10"/>
      <c r="N1873" s="11"/>
      <c r="O1873" s="11"/>
      <c r="P1873" s="19"/>
      <c r="Q1873" s="11"/>
      <c r="R1873" s="11"/>
      <c r="T1873" s="10"/>
      <c r="U1873" s="10"/>
    </row>
    <row r="1874" spans="5:21" s="8" customFormat="1" ht="30" customHeight="1">
      <c r="E1874" s="10"/>
      <c r="K1874" s="10"/>
      <c r="M1874" s="10"/>
      <c r="N1874" s="11"/>
      <c r="O1874" s="11"/>
      <c r="P1874" s="19"/>
      <c r="Q1874" s="11"/>
      <c r="R1874" s="11"/>
      <c r="T1874" s="10"/>
      <c r="U1874" s="10"/>
    </row>
    <row r="1875" spans="5:21" s="8" customFormat="1" ht="30" customHeight="1">
      <c r="E1875" s="10"/>
      <c r="K1875" s="10"/>
      <c r="M1875" s="10"/>
      <c r="N1875" s="11"/>
      <c r="O1875" s="11"/>
      <c r="P1875" s="19"/>
      <c r="Q1875" s="11"/>
      <c r="R1875" s="11"/>
      <c r="T1875" s="10"/>
      <c r="U1875" s="10"/>
    </row>
    <row r="1876" spans="5:21" s="8" customFormat="1" ht="30" customHeight="1">
      <c r="E1876" s="10"/>
      <c r="K1876" s="10"/>
      <c r="M1876" s="10"/>
      <c r="N1876" s="11"/>
      <c r="O1876" s="11"/>
      <c r="P1876" s="19"/>
      <c r="Q1876" s="11"/>
      <c r="R1876" s="11"/>
      <c r="T1876" s="10"/>
      <c r="U1876" s="10"/>
    </row>
    <row r="1877" spans="5:21" s="8" customFormat="1" ht="30" customHeight="1">
      <c r="E1877" s="10"/>
      <c r="K1877" s="10"/>
      <c r="M1877" s="10"/>
      <c r="N1877" s="11"/>
      <c r="O1877" s="11"/>
      <c r="P1877" s="19"/>
      <c r="Q1877" s="11"/>
      <c r="R1877" s="11"/>
      <c r="T1877" s="10"/>
      <c r="U1877" s="10"/>
    </row>
    <row r="1878" spans="5:21" s="8" customFormat="1" ht="30" customHeight="1">
      <c r="E1878" s="10"/>
      <c r="K1878" s="10"/>
      <c r="M1878" s="10"/>
      <c r="N1878" s="11"/>
      <c r="O1878" s="11"/>
      <c r="P1878" s="19"/>
      <c r="Q1878" s="11"/>
      <c r="R1878" s="11"/>
      <c r="T1878" s="10"/>
      <c r="U1878" s="10"/>
    </row>
    <row r="1879" spans="5:21" s="8" customFormat="1" ht="30" customHeight="1">
      <c r="E1879" s="10"/>
      <c r="K1879" s="10"/>
      <c r="M1879" s="10"/>
      <c r="N1879" s="11"/>
      <c r="O1879" s="11"/>
      <c r="P1879" s="19"/>
      <c r="Q1879" s="11"/>
      <c r="R1879" s="11"/>
      <c r="T1879" s="10"/>
      <c r="U1879" s="10"/>
    </row>
    <row r="1880" spans="5:21" s="8" customFormat="1" ht="30" customHeight="1">
      <c r="E1880" s="10"/>
      <c r="K1880" s="10"/>
      <c r="M1880" s="10"/>
      <c r="N1880" s="11"/>
      <c r="O1880" s="11"/>
      <c r="P1880" s="19"/>
      <c r="Q1880" s="11"/>
      <c r="R1880" s="11"/>
      <c r="T1880" s="10"/>
      <c r="U1880" s="10"/>
    </row>
    <row r="1881" spans="5:21" s="8" customFormat="1" ht="30" customHeight="1">
      <c r="E1881" s="10"/>
      <c r="K1881" s="10"/>
      <c r="M1881" s="10"/>
      <c r="N1881" s="11"/>
      <c r="O1881" s="11"/>
      <c r="P1881" s="19"/>
      <c r="Q1881" s="11"/>
      <c r="R1881" s="11"/>
      <c r="T1881" s="10"/>
      <c r="U1881" s="10"/>
    </row>
    <row r="1882" spans="5:21" s="8" customFormat="1" ht="30" customHeight="1">
      <c r="E1882" s="10"/>
      <c r="K1882" s="10"/>
      <c r="M1882" s="10"/>
      <c r="N1882" s="11"/>
      <c r="O1882" s="11"/>
      <c r="P1882" s="19"/>
      <c r="Q1882" s="11"/>
      <c r="R1882" s="11"/>
      <c r="T1882" s="10"/>
      <c r="U1882" s="10"/>
    </row>
    <row r="1883" spans="5:21" s="8" customFormat="1" ht="30" customHeight="1">
      <c r="E1883" s="10"/>
      <c r="K1883" s="10"/>
      <c r="M1883" s="10"/>
      <c r="N1883" s="11"/>
      <c r="O1883" s="11"/>
      <c r="P1883" s="19"/>
      <c r="Q1883" s="11"/>
      <c r="R1883" s="11"/>
      <c r="T1883" s="10"/>
      <c r="U1883" s="10"/>
    </row>
    <row r="1884" spans="5:21" s="8" customFormat="1" ht="30" customHeight="1">
      <c r="E1884" s="10"/>
      <c r="K1884" s="10"/>
      <c r="M1884" s="10"/>
      <c r="N1884" s="11"/>
      <c r="O1884" s="11"/>
      <c r="P1884" s="19"/>
      <c r="Q1884" s="11"/>
      <c r="R1884" s="11"/>
      <c r="T1884" s="10"/>
      <c r="U1884" s="10"/>
    </row>
    <row r="1885" spans="5:21" s="8" customFormat="1" ht="30" customHeight="1">
      <c r="E1885" s="10"/>
      <c r="K1885" s="10"/>
      <c r="M1885" s="10"/>
      <c r="N1885" s="11"/>
      <c r="O1885" s="11"/>
      <c r="P1885" s="19"/>
      <c r="Q1885" s="11"/>
      <c r="R1885" s="11"/>
      <c r="T1885" s="10"/>
      <c r="U1885" s="10"/>
    </row>
    <row r="1886" spans="5:21" s="8" customFormat="1" ht="30" customHeight="1">
      <c r="E1886" s="10"/>
      <c r="K1886" s="10"/>
      <c r="M1886" s="10"/>
      <c r="N1886" s="11"/>
      <c r="O1886" s="11"/>
      <c r="P1886" s="19"/>
      <c r="Q1886" s="11"/>
      <c r="R1886" s="11"/>
      <c r="T1886" s="10"/>
      <c r="U1886" s="10"/>
    </row>
    <row r="1887" spans="5:21" s="8" customFormat="1" ht="30" customHeight="1">
      <c r="E1887" s="10"/>
      <c r="K1887" s="10"/>
      <c r="M1887" s="10"/>
      <c r="N1887" s="11"/>
      <c r="O1887" s="11"/>
      <c r="P1887" s="19"/>
      <c r="Q1887" s="11"/>
      <c r="R1887" s="11"/>
      <c r="T1887" s="10"/>
      <c r="U1887" s="10"/>
    </row>
    <row r="1888" spans="5:21" s="8" customFormat="1" ht="30" customHeight="1">
      <c r="E1888" s="10"/>
      <c r="K1888" s="10"/>
      <c r="M1888" s="10"/>
      <c r="N1888" s="11"/>
      <c r="O1888" s="11"/>
      <c r="P1888" s="19"/>
      <c r="Q1888" s="11"/>
      <c r="R1888" s="11"/>
      <c r="T1888" s="10"/>
      <c r="U1888" s="10"/>
    </row>
    <row r="1889" spans="5:21" s="8" customFormat="1" ht="30" customHeight="1">
      <c r="E1889" s="10"/>
      <c r="K1889" s="10"/>
      <c r="M1889" s="10"/>
      <c r="N1889" s="11"/>
      <c r="O1889" s="11"/>
      <c r="P1889" s="19"/>
      <c r="Q1889" s="11"/>
      <c r="R1889" s="11"/>
      <c r="T1889" s="10"/>
      <c r="U1889" s="10"/>
    </row>
    <row r="1890" spans="5:21" s="8" customFormat="1" ht="30" customHeight="1">
      <c r="E1890" s="10"/>
      <c r="K1890" s="10"/>
      <c r="M1890" s="10"/>
      <c r="N1890" s="11"/>
      <c r="O1890" s="11"/>
      <c r="P1890" s="19"/>
      <c r="Q1890" s="11"/>
      <c r="R1890" s="11"/>
      <c r="T1890" s="10"/>
      <c r="U1890" s="10"/>
    </row>
    <row r="1891" spans="5:21" s="8" customFormat="1" ht="30" customHeight="1">
      <c r="E1891" s="10"/>
      <c r="K1891" s="10"/>
      <c r="M1891" s="10"/>
      <c r="N1891" s="11"/>
      <c r="O1891" s="11"/>
      <c r="P1891" s="19"/>
      <c r="Q1891" s="11"/>
      <c r="R1891" s="11"/>
      <c r="T1891" s="10"/>
      <c r="U1891" s="10"/>
    </row>
    <row r="1892" spans="5:21" s="8" customFormat="1" ht="30" customHeight="1">
      <c r="E1892" s="10"/>
      <c r="K1892" s="10"/>
      <c r="M1892" s="10"/>
      <c r="N1892" s="11"/>
      <c r="O1892" s="11"/>
      <c r="P1892" s="19"/>
      <c r="Q1892" s="11"/>
      <c r="R1892" s="11"/>
      <c r="T1892" s="10"/>
      <c r="U1892" s="10"/>
    </row>
    <row r="1893" spans="5:21" s="8" customFormat="1" ht="30" customHeight="1">
      <c r="E1893" s="10"/>
      <c r="K1893" s="10"/>
      <c r="M1893" s="10"/>
      <c r="N1893" s="11"/>
      <c r="O1893" s="11"/>
      <c r="P1893" s="19"/>
      <c r="Q1893" s="11"/>
      <c r="R1893" s="11"/>
      <c r="T1893" s="10"/>
      <c r="U1893" s="10"/>
    </row>
    <row r="1894" spans="5:21" s="8" customFormat="1" ht="30" customHeight="1">
      <c r="E1894" s="10"/>
      <c r="K1894" s="10"/>
      <c r="M1894" s="10"/>
      <c r="N1894" s="11"/>
      <c r="O1894" s="11"/>
      <c r="P1894" s="19"/>
      <c r="Q1894" s="11"/>
      <c r="R1894" s="11"/>
      <c r="T1894" s="10"/>
      <c r="U1894" s="10"/>
    </row>
    <row r="1895" spans="5:21" s="8" customFormat="1" ht="30" customHeight="1">
      <c r="E1895" s="10"/>
      <c r="K1895" s="10"/>
      <c r="M1895" s="10"/>
      <c r="N1895" s="11"/>
      <c r="O1895" s="11"/>
      <c r="P1895" s="19"/>
      <c r="Q1895" s="11"/>
      <c r="R1895" s="11"/>
      <c r="T1895" s="10"/>
      <c r="U1895" s="10"/>
    </row>
    <row r="1896" spans="5:21" s="8" customFormat="1" ht="30" customHeight="1">
      <c r="E1896" s="10"/>
      <c r="K1896" s="10"/>
      <c r="M1896" s="10"/>
      <c r="N1896" s="11"/>
      <c r="O1896" s="11"/>
      <c r="P1896" s="19"/>
      <c r="Q1896" s="11"/>
      <c r="R1896" s="11"/>
      <c r="T1896" s="10"/>
      <c r="U1896" s="10"/>
    </row>
    <row r="1897" spans="5:21" s="8" customFormat="1" ht="30" customHeight="1">
      <c r="E1897" s="10"/>
      <c r="K1897" s="10"/>
      <c r="M1897" s="10"/>
      <c r="N1897" s="11"/>
      <c r="O1897" s="11"/>
      <c r="P1897" s="19"/>
      <c r="Q1897" s="11"/>
      <c r="R1897" s="11"/>
      <c r="T1897" s="10"/>
      <c r="U1897" s="10"/>
    </row>
    <row r="1898" spans="5:21" s="8" customFormat="1" ht="30" customHeight="1">
      <c r="E1898" s="10"/>
      <c r="K1898" s="10"/>
      <c r="M1898" s="10"/>
      <c r="N1898" s="11"/>
      <c r="O1898" s="11"/>
      <c r="P1898" s="19"/>
      <c r="Q1898" s="11"/>
      <c r="R1898" s="11"/>
      <c r="T1898" s="10"/>
      <c r="U1898" s="10"/>
    </row>
    <row r="1899" spans="5:21" s="8" customFormat="1" ht="30" customHeight="1">
      <c r="E1899" s="10"/>
      <c r="K1899" s="10"/>
      <c r="M1899" s="10"/>
      <c r="N1899" s="11"/>
      <c r="O1899" s="11"/>
      <c r="P1899" s="19"/>
      <c r="Q1899" s="11"/>
      <c r="R1899" s="11"/>
      <c r="T1899" s="10"/>
      <c r="U1899" s="10"/>
    </row>
    <row r="1900" spans="5:21" s="8" customFormat="1" ht="30" customHeight="1">
      <c r="E1900" s="10"/>
      <c r="K1900" s="10"/>
      <c r="M1900" s="10"/>
      <c r="N1900" s="11"/>
      <c r="O1900" s="11"/>
      <c r="P1900" s="19"/>
      <c r="Q1900" s="11"/>
      <c r="R1900" s="11"/>
      <c r="T1900" s="10"/>
      <c r="U1900" s="10"/>
    </row>
    <row r="1901" spans="5:21" s="8" customFormat="1" ht="30" customHeight="1">
      <c r="E1901" s="10"/>
      <c r="K1901" s="10"/>
      <c r="M1901" s="10"/>
      <c r="N1901" s="11"/>
      <c r="O1901" s="11"/>
      <c r="P1901" s="19"/>
      <c r="Q1901" s="11"/>
      <c r="R1901" s="11"/>
      <c r="T1901" s="10"/>
      <c r="U1901" s="10"/>
    </row>
    <row r="1902" spans="5:21" s="8" customFormat="1" ht="30" customHeight="1">
      <c r="E1902" s="10"/>
      <c r="K1902" s="10"/>
      <c r="M1902" s="10"/>
      <c r="N1902" s="11"/>
      <c r="O1902" s="11"/>
      <c r="P1902" s="19"/>
      <c r="Q1902" s="11"/>
      <c r="R1902" s="11"/>
      <c r="T1902" s="10"/>
      <c r="U1902" s="10"/>
    </row>
    <row r="1903" spans="5:21" s="8" customFormat="1" ht="30" customHeight="1">
      <c r="E1903" s="10"/>
      <c r="K1903" s="10"/>
      <c r="M1903" s="10"/>
      <c r="N1903" s="11"/>
      <c r="O1903" s="11"/>
      <c r="P1903" s="19"/>
      <c r="Q1903" s="11"/>
      <c r="R1903" s="11"/>
      <c r="T1903" s="10"/>
      <c r="U1903" s="10"/>
    </row>
    <row r="1904" spans="5:21" s="8" customFormat="1" ht="30" customHeight="1">
      <c r="E1904" s="10"/>
      <c r="K1904" s="10"/>
      <c r="M1904" s="10"/>
      <c r="N1904" s="11"/>
      <c r="O1904" s="11"/>
      <c r="P1904" s="19"/>
      <c r="Q1904" s="11"/>
      <c r="R1904" s="11"/>
      <c r="T1904" s="10"/>
      <c r="U1904" s="10"/>
    </row>
    <row r="1905" spans="5:21" s="8" customFormat="1" ht="30" customHeight="1">
      <c r="E1905" s="10"/>
      <c r="K1905" s="10"/>
      <c r="M1905" s="10"/>
      <c r="N1905" s="11"/>
      <c r="O1905" s="11"/>
      <c r="P1905" s="19"/>
      <c r="Q1905" s="11"/>
      <c r="R1905" s="11"/>
      <c r="T1905" s="10"/>
      <c r="U1905" s="10"/>
    </row>
    <row r="1906" spans="5:21" s="8" customFormat="1" ht="30" customHeight="1">
      <c r="E1906" s="10"/>
      <c r="K1906" s="10"/>
      <c r="M1906" s="10"/>
      <c r="N1906" s="11"/>
      <c r="O1906" s="11"/>
      <c r="P1906" s="19"/>
      <c r="Q1906" s="11"/>
      <c r="R1906" s="11"/>
      <c r="T1906" s="10"/>
      <c r="U1906" s="10"/>
    </row>
    <row r="1907" spans="5:21" s="8" customFormat="1" ht="30" customHeight="1">
      <c r="E1907" s="10"/>
      <c r="K1907" s="10"/>
      <c r="M1907" s="10"/>
      <c r="N1907" s="11"/>
      <c r="O1907" s="11"/>
      <c r="P1907" s="19"/>
      <c r="Q1907" s="11"/>
      <c r="R1907" s="11"/>
      <c r="T1907" s="10"/>
      <c r="U1907" s="10"/>
    </row>
    <row r="1908" spans="5:21" s="8" customFormat="1" ht="30" customHeight="1">
      <c r="E1908" s="10"/>
      <c r="K1908" s="10"/>
      <c r="M1908" s="10"/>
      <c r="N1908" s="11"/>
      <c r="O1908" s="11"/>
      <c r="P1908" s="19"/>
      <c r="Q1908" s="11"/>
      <c r="R1908" s="11"/>
      <c r="T1908" s="10"/>
      <c r="U1908" s="10"/>
    </row>
    <row r="1909" spans="5:21" s="8" customFormat="1" ht="30" customHeight="1">
      <c r="E1909" s="10"/>
      <c r="K1909" s="10"/>
      <c r="M1909" s="10"/>
      <c r="N1909" s="11"/>
      <c r="O1909" s="11"/>
      <c r="P1909" s="19"/>
      <c r="Q1909" s="11"/>
      <c r="R1909" s="11"/>
      <c r="T1909" s="10"/>
      <c r="U1909" s="10"/>
    </row>
    <row r="1910" spans="5:21" s="8" customFormat="1" ht="30" customHeight="1">
      <c r="E1910" s="10"/>
      <c r="K1910" s="10"/>
      <c r="M1910" s="10"/>
      <c r="N1910" s="11"/>
      <c r="O1910" s="11"/>
      <c r="P1910" s="19"/>
      <c r="Q1910" s="11"/>
      <c r="R1910" s="11"/>
      <c r="T1910" s="10"/>
      <c r="U1910" s="10"/>
    </row>
    <row r="1911" spans="5:21" s="8" customFormat="1" ht="30" customHeight="1">
      <c r="E1911" s="10"/>
      <c r="K1911" s="10"/>
      <c r="M1911" s="10"/>
      <c r="N1911" s="11"/>
      <c r="O1911" s="11"/>
      <c r="P1911" s="19"/>
      <c r="Q1911" s="11"/>
      <c r="R1911" s="11"/>
      <c r="T1911" s="10"/>
      <c r="U1911" s="10"/>
    </row>
    <row r="1912" spans="5:21" s="8" customFormat="1" ht="30" customHeight="1">
      <c r="E1912" s="10"/>
      <c r="K1912" s="10"/>
      <c r="M1912" s="10"/>
      <c r="N1912" s="11"/>
      <c r="O1912" s="11"/>
      <c r="P1912" s="19"/>
      <c r="Q1912" s="11"/>
      <c r="R1912" s="11"/>
      <c r="T1912" s="10"/>
      <c r="U1912" s="10"/>
    </row>
    <row r="1913" spans="5:21" s="8" customFormat="1" ht="30" customHeight="1">
      <c r="E1913" s="10"/>
      <c r="K1913" s="10"/>
      <c r="M1913" s="10"/>
      <c r="N1913" s="11"/>
      <c r="O1913" s="11"/>
      <c r="P1913" s="19"/>
      <c r="Q1913" s="11"/>
      <c r="R1913" s="11"/>
      <c r="T1913" s="10"/>
      <c r="U1913" s="10"/>
    </row>
    <row r="1914" spans="5:21" s="8" customFormat="1" ht="30" customHeight="1">
      <c r="E1914" s="10"/>
      <c r="K1914" s="10"/>
      <c r="M1914" s="10"/>
      <c r="N1914" s="11"/>
      <c r="O1914" s="11"/>
      <c r="P1914" s="19"/>
      <c r="Q1914" s="11"/>
      <c r="R1914" s="11"/>
      <c r="T1914" s="10"/>
      <c r="U1914" s="10"/>
    </row>
    <row r="1915" spans="5:21" s="8" customFormat="1" ht="30" customHeight="1">
      <c r="E1915" s="10"/>
      <c r="K1915" s="10"/>
      <c r="M1915" s="10"/>
      <c r="N1915" s="11"/>
      <c r="O1915" s="11"/>
      <c r="P1915" s="19"/>
      <c r="Q1915" s="11"/>
      <c r="R1915" s="11"/>
      <c r="T1915" s="10"/>
      <c r="U1915" s="10"/>
    </row>
    <row r="1916" spans="5:21" s="8" customFormat="1" ht="30" customHeight="1">
      <c r="E1916" s="10"/>
      <c r="K1916" s="10"/>
      <c r="M1916" s="10"/>
      <c r="N1916" s="11"/>
      <c r="O1916" s="11"/>
      <c r="P1916" s="19"/>
      <c r="Q1916" s="11"/>
      <c r="R1916" s="11"/>
      <c r="T1916" s="10"/>
      <c r="U1916" s="10"/>
    </row>
    <row r="1917" spans="5:21" s="8" customFormat="1" ht="30" customHeight="1">
      <c r="E1917" s="10"/>
      <c r="K1917" s="10"/>
      <c r="M1917" s="10"/>
      <c r="N1917" s="11"/>
      <c r="O1917" s="11"/>
      <c r="P1917" s="19"/>
      <c r="Q1917" s="11"/>
      <c r="R1917" s="11"/>
      <c r="T1917" s="10"/>
      <c r="U1917" s="10"/>
    </row>
    <row r="1918" spans="5:21" s="8" customFormat="1" ht="30" customHeight="1">
      <c r="E1918" s="10"/>
      <c r="K1918" s="10"/>
      <c r="M1918" s="10"/>
      <c r="N1918" s="11"/>
      <c r="O1918" s="11"/>
      <c r="P1918" s="19"/>
      <c r="Q1918" s="11"/>
      <c r="R1918" s="11"/>
      <c r="T1918" s="10"/>
      <c r="U1918" s="10"/>
    </row>
    <row r="1919" spans="5:21" s="8" customFormat="1" ht="30" customHeight="1">
      <c r="E1919" s="10"/>
      <c r="K1919" s="10"/>
      <c r="M1919" s="10"/>
      <c r="N1919" s="11"/>
      <c r="O1919" s="11"/>
      <c r="P1919" s="19"/>
      <c r="Q1919" s="11"/>
      <c r="R1919" s="11"/>
      <c r="T1919" s="10"/>
      <c r="U1919" s="10"/>
    </row>
    <row r="1920" spans="5:21" s="8" customFormat="1" ht="30" customHeight="1">
      <c r="E1920" s="10"/>
      <c r="K1920" s="10"/>
      <c r="M1920" s="10"/>
      <c r="N1920" s="11"/>
      <c r="O1920" s="11"/>
      <c r="P1920" s="19"/>
      <c r="Q1920" s="11"/>
      <c r="R1920" s="11"/>
      <c r="T1920" s="10"/>
      <c r="U1920" s="10"/>
    </row>
    <row r="1921" spans="5:21" s="8" customFormat="1" ht="30" customHeight="1">
      <c r="E1921" s="10"/>
      <c r="K1921" s="10"/>
      <c r="M1921" s="10"/>
      <c r="N1921" s="11"/>
      <c r="O1921" s="11"/>
      <c r="P1921" s="19"/>
      <c r="Q1921" s="11"/>
      <c r="R1921" s="11"/>
      <c r="T1921" s="10"/>
      <c r="U1921" s="10"/>
    </row>
    <row r="1922" spans="5:21" s="8" customFormat="1" ht="30" customHeight="1">
      <c r="E1922" s="10"/>
      <c r="K1922" s="10"/>
      <c r="M1922" s="10"/>
      <c r="N1922" s="11"/>
      <c r="O1922" s="11"/>
      <c r="P1922" s="19"/>
      <c r="Q1922" s="11"/>
      <c r="R1922" s="11"/>
      <c r="T1922" s="10"/>
      <c r="U1922" s="10"/>
    </row>
    <row r="1923" spans="5:21" s="8" customFormat="1" ht="30" customHeight="1">
      <c r="E1923" s="10"/>
      <c r="K1923" s="10"/>
      <c r="M1923" s="10"/>
      <c r="N1923" s="11"/>
      <c r="O1923" s="11"/>
      <c r="P1923" s="19"/>
      <c r="Q1923" s="11"/>
      <c r="R1923" s="11"/>
      <c r="T1923" s="10"/>
      <c r="U1923" s="10"/>
    </row>
    <row r="1924" spans="5:21" s="8" customFormat="1" ht="30" customHeight="1">
      <c r="E1924" s="10"/>
      <c r="K1924" s="10"/>
      <c r="M1924" s="10"/>
      <c r="N1924" s="11"/>
      <c r="O1924" s="11"/>
      <c r="P1924" s="19"/>
      <c r="Q1924" s="11"/>
      <c r="R1924" s="11"/>
      <c r="T1924" s="10"/>
      <c r="U1924" s="10"/>
    </row>
    <row r="1925" spans="5:21" s="8" customFormat="1" ht="30" customHeight="1">
      <c r="E1925" s="10"/>
      <c r="K1925" s="10"/>
      <c r="M1925" s="10"/>
      <c r="N1925" s="11"/>
      <c r="O1925" s="11"/>
      <c r="P1925" s="19"/>
      <c r="Q1925" s="11"/>
      <c r="R1925" s="11"/>
      <c r="T1925" s="10"/>
      <c r="U1925" s="10"/>
    </row>
    <row r="1926" spans="5:21" s="8" customFormat="1" ht="30" customHeight="1">
      <c r="E1926" s="10"/>
      <c r="K1926" s="10"/>
      <c r="M1926" s="10"/>
      <c r="N1926" s="11"/>
      <c r="O1926" s="11"/>
      <c r="P1926" s="19"/>
      <c r="Q1926" s="11"/>
      <c r="R1926" s="11"/>
      <c r="T1926" s="10"/>
      <c r="U1926" s="10"/>
    </row>
    <row r="1927" spans="5:21" s="8" customFormat="1" ht="30" customHeight="1">
      <c r="E1927" s="10"/>
      <c r="K1927" s="10"/>
      <c r="M1927" s="10"/>
      <c r="N1927" s="11"/>
      <c r="O1927" s="11"/>
      <c r="P1927" s="19"/>
      <c r="Q1927" s="11"/>
      <c r="R1927" s="11"/>
      <c r="T1927" s="10"/>
      <c r="U1927" s="10"/>
    </row>
    <row r="1928" spans="5:21" s="8" customFormat="1" ht="30" customHeight="1">
      <c r="E1928" s="10"/>
      <c r="K1928" s="10"/>
      <c r="M1928" s="10"/>
      <c r="N1928" s="11"/>
      <c r="O1928" s="11"/>
      <c r="P1928" s="19"/>
      <c r="Q1928" s="11"/>
      <c r="R1928" s="11"/>
      <c r="T1928" s="10"/>
      <c r="U1928" s="10"/>
    </row>
    <row r="1929" spans="5:21" s="8" customFormat="1" ht="30" customHeight="1">
      <c r="E1929" s="10"/>
      <c r="K1929" s="10"/>
      <c r="M1929" s="10"/>
      <c r="N1929" s="11"/>
      <c r="O1929" s="11"/>
      <c r="P1929" s="19"/>
      <c r="Q1929" s="11"/>
      <c r="R1929" s="11"/>
      <c r="T1929" s="10"/>
      <c r="U1929" s="10"/>
    </row>
    <row r="1930" spans="5:21" s="8" customFormat="1" ht="30" customHeight="1">
      <c r="E1930" s="10"/>
      <c r="K1930" s="10"/>
      <c r="M1930" s="10"/>
      <c r="N1930" s="11"/>
      <c r="O1930" s="11"/>
      <c r="P1930" s="19"/>
      <c r="Q1930" s="11"/>
      <c r="R1930" s="11"/>
      <c r="T1930" s="10"/>
      <c r="U1930" s="10"/>
    </row>
    <row r="1931" spans="5:21" s="8" customFormat="1" ht="30" customHeight="1">
      <c r="E1931" s="10"/>
      <c r="K1931" s="10"/>
      <c r="M1931" s="10"/>
      <c r="N1931" s="11"/>
      <c r="O1931" s="11"/>
      <c r="P1931" s="19"/>
      <c r="Q1931" s="11"/>
      <c r="R1931" s="11"/>
      <c r="T1931" s="10"/>
      <c r="U1931" s="10"/>
    </row>
    <row r="1932" spans="5:21" s="8" customFormat="1" ht="30" customHeight="1">
      <c r="E1932" s="10"/>
      <c r="K1932" s="10"/>
      <c r="M1932" s="10"/>
      <c r="N1932" s="11"/>
      <c r="O1932" s="11"/>
      <c r="P1932" s="19"/>
      <c r="Q1932" s="11"/>
      <c r="R1932" s="11"/>
      <c r="T1932" s="10"/>
      <c r="U1932" s="10"/>
    </row>
    <row r="1933" spans="5:21" s="8" customFormat="1" ht="30" customHeight="1">
      <c r="E1933" s="10"/>
      <c r="K1933" s="10"/>
      <c r="M1933" s="10"/>
      <c r="N1933" s="11"/>
      <c r="O1933" s="11"/>
      <c r="P1933" s="19"/>
      <c r="Q1933" s="11"/>
      <c r="R1933" s="11"/>
      <c r="T1933" s="10"/>
      <c r="U1933" s="10"/>
    </row>
    <row r="1934" spans="5:21" s="8" customFormat="1" ht="30" customHeight="1">
      <c r="E1934" s="10"/>
      <c r="K1934" s="10"/>
      <c r="M1934" s="10"/>
      <c r="N1934" s="11"/>
      <c r="O1934" s="11"/>
      <c r="P1934" s="19"/>
      <c r="Q1934" s="11"/>
      <c r="R1934" s="11"/>
      <c r="T1934" s="10"/>
      <c r="U1934" s="10"/>
    </row>
    <row r="1935" spans="5:21" s="8" customFormat="1" ht="30" customHeight="1">
      <c r="E1935" s="10"/>
      <c r="K1935" s="10"/>
      <c r="M1935" s="10"/>
      <c r="N1935" s="11"/>
      <c r="O1935" s="11"/>
      <c r="P1935" s="19"/>
      <c r="Q1935" s="11"/>
      <c r="R1935" s="11"/>
      <c r="T1935" s="10"/>
      <c r="U1935" s="10"/>
    </row>
    <row r="1936" spans="5:21" s="8" customFormat="1" ht="30" customHeight="1">
      <c r="E1936" s="10"/>
      <c r="K1936" s="10"/>
      <c r="M1936" s="10"/>
      <c r="N1936" s="11"/>
      <c r="O1936" s="11"/>
      <c r="P1936" s="19"/>
      <c r="Q1936" s="11"/>
      <c r="R1936" s="11"/>
      <c r="T1936" s="10"/>
      <c r="U1936" s="10"/>
    </row>
    <row r="1937" spans="5:21" s="8" customFormat="1" ht="30" customHeight="1">
      <c r="E1937" s="10"/>
      <c r="K1937" s="10"/>
      <c r="M1937" s="10"/>
      <c r="N1937" s="11"/>
      <c r="O1937" s="11"/>
      <c r="P1937" s="19"/>
      <c r="Q1937" s="11"/>
      <c r="R1937" s="11"/>
      <c r="T1937" s="10"/>
      <c r="U1937" s="10"/>
    </row>
    <row r="1938" spans="5:21" s="8" customFormat="1" ht="30" customHeight="1">
      <c r="E1938" s="10"/>
      <c r="K1938" s="10"/>
      <c r="M1938" s="10"/>
      <c r="N1938" s="11"/>
      <c r="O1938" s="11"/>
      <c r="P1938" s="19"/>
      <c r="Q1938" s="11"/>
      <c r="R1938" s="11"/>
      <c r="T1938" s="10"/>
      <c r="U1938" s="10"/>
    </row>
    <row r="1939" spans="5:21" s="8" customFormat="1" ht="30" customHeight="1">
      <c r="E1939" s="10"/>
      <c r="K1939" s="10"/>
      <c r="M1939" s="10"/>
      <c r="N1939" s="11"/>
      <c r="O1939" s="11"/>
      <c r="P1939" s="19"/>
      <c r="Q1939" s="11"/>
      <c r="R1939" s="11"/>
      <c r="T1939" s="10"/>
      <c r="U1939" s="10"/>
    </row>
    <row r="1940" spans="5:21" s="8" customFormat="1" ht="30" customHeight="1">
      <c r="E1940" s="10"/>
      <c r="K1940" s="10"/>
      <c r="M1940" s="10"/>
      <c r="N1940" s="11"/>
      <c r="O1940" s="11"/>
      <c r="P1940" s="19"/>
      <c r="Q1940" s="11"/>
      <c r="R1940" s="11"/>
      <c r="T1940" s="10"/>
      <c r="U1940" s="10"/>
    </row>
    <row r="1941" spans="5:21" s="8" customFormat="1" ht="30" customHeight="1">
      <c r="E1941" s="10"/>
      <c r="K1941" s="10"/>
      <c r="M1941" s="10"/>
      <c r="N1941" s="11"/>
      <c r="O1941" s="11"/>
      <c r="P1941" s="19"/>
      <c r="Q1941" s="11"/>
      <c r="R1941" s="11"/>
      <c r="T1941" s="10"/>
      <c r="U1941" s="10"/>
    </row>
    <row r="1942" spans="5:21" s="8" customFormat="1" ht="30" customHeight="1">
      <c r="E1942" s="10"/>
      <c r="K1942" s="10"/>
      <c r="M1942" s="10"/>
      <c r="N1942" s="11"/>
      <c r="O1942" s="11"/>
      <c r="P1942" s="19"/>
      <c r="Q1942" s="11"/>
      <c r="R1942" s="11"/>
      <c r="T1942" s="10"/>
      <c r="U1942" s="10"/>
    </row>
    <row r="1943" spans="5:21" s="8" customFormat="1" ht="30" customHeight="1">
      <c r="E1943" s="10"/>
      <c r="K1943" s="10"/>
      <c r="M1943" s="10"/>
      <c r="N1943" s="11"/>
      <c r="O1943" s="11"/>
      <c r="P1943" s="19"/>
      <c r="Q1943" s="11"/>
      <c r="R1943" s="11"/>
      <c r="T1943" s="10"/>
      <c r="U1943" s="10"/>
    </row>
    <row r="1944" spans="5:21" s="8" customFormat="1" ht="30" customHeight="1">
      <c r="E1944" s="10"/>
      <c r="K1944" s="10"/>
      <c r="M1944" s="10"/>
      <c r="N1944" s="11"/>
      <c r="O1944" s="11"/>
      <c r="P1944" s="19"/>
      <c r="Q1944" s="11"/>
      <c r="R1944" s="11"/>
      <c r="T1944" s="10"/>
      <c r="U1944" s="10"/>
    </row>
    <row r="1945" spans="5:21" s="8" customFormat="1" ht="30" customHeight="1">
      <c r="E1945" s="10"/>
      <c r="K1945" s="10"/>
      <c r="M1945" s="10"/>
      <c r="N1945" s="11"/>
      <c r="O1945" s="11"/>
      <c r="P1945" s="19"/>
      <c r="Q1945" s="11"/>
      <c r="R1945" s="11"/>
      <c r="T1945" s="10"/>
      <c r="U1945" s="10"/>
    </row>
    <row r="1946" spans="5:21" s="8" customFormat="1" ht="30" customHeight="1">
      <c r="E1946" s="10"/>
      <c r="K1946" s="10"/>
      <c r="M1946" s="10"/>
      <c r="N1946" s="11"/>
      <c r="O1946" s="11"/>
      <c r="P1946" s="19"/>
      <c r="Q1946" s="11"/>
      <c r="R1946" s="11"/>
      <c r="T1946" s="10"/>
      <c r="U1946" s="10"/>
    </row>
    <row r="1947" spans="5:21" s="8" customFormat="1" ht="30" customHeight="1">
      <c r="E1947" s="10"/>
      <c r="K1947" s="10"/>
      <c r="M1947" s="10"/>
      <c r="N1947" s="11"/>
      <c r="O1947" s="11"/>
      <c r="P1947" s="19"/>
      <c r="Q1947" s="11"/>
      <c r="R1947" s="11"/>
      <c r="T1947" s="10"/>
      <c r="U1947" s="10"/>
    </row>
    <row r="1948" spans="5:21" s="8" customFormat="1" ht="30" customHeight="1">
      <c r="E1948" s="10"/>
      <c r="K1948" s="10"/>
      <c r="M1948" s="10"/>
      <c r="N1948" s="11"/>
      <c r="O1948" s="11"/>
      <c r="P1948" s="19"/>
      <c r="Q1948" s="11"/>
      <c r="R1948" s="11"/>
      <c r="T1948" s="10"/>
      <c r="U1948" s="10"/>
    </row>
    <row r="1949" spans="5:21" s="8" customFormat="1" ht="30" customHeight="1">
      <c r="E1949" s="10"/>
      <c r="K1949" s="10"/>
      <c r="M1949" s="10"/>
      <c r="N1949" s="11"/>
      <c r="O1949" s="11"/>
      <c r="P1949" s="19"/>
      <c r="Q1949" s="11"/>
      <c r="R1949" s="11"/>
      <c r="T1949" s="10"/>
      <c r="U1949" s="10"/>
    </row>
    <row r="1950" spans="5:21" s="8" customFormat="1" ht="30" customHeight="1">
      <c r="E1950" s="10"/>
      <c r="K1950" s="10"/>
      <c r="M1950" s="10"/>
      <c r="N1950" s="11"/>
      <c r="O1950" s="11"/>
      <c r="P1950" s="19"/>
      <c r="Q1950" s="11"/>
      <c r="R1950" s="11"/>
      <c r="T1950" s="10"/>
      <c r="U1950" s="10"/>
    </row>
    <row r="1951" spans="5:21" s="8" customFormat="1" ht="30" customHeight="1">
      <c r="E1951" s="10"/>
      <c r="K1951" s="10"/>
      <c r="M1951" s="10"/>
      <c r="N1951" s="11"/>
      <c r="O1951" s="11"/>
      <c r="P1951" s="19"/>
      <c r="Q1951" s="11"/>
      <c r="R1951" s="11"/>
      <c r="T1951" s="10"/>
      <c r="U1951" s="10"/>
    </row>
    <row r="1952" spans="5:21" s="8" customFormat="1" ht="30" customHeight="1">
      <c r="E1952" s="10"/>
      <c r="K1952" s="10"/>
      <c r="M1952" s="10"/>
      <c r="N1952" s="11"/>
      <c r="O1952" s="11"/>
      <c r="P1952" s="19"/>
      <c r="Q1952" s="11"/>
      <c r="R1952" s="11"/>
      <c r="T1952" s="10"/>
      <c r="U1952" s="10"/>
    </row>
    <row r="1953" spans="5:21" s="8" customFormat="1" ht="30" customHeight="1">
      <c r="E1953" s="10"/>
      <c r="K1953" s="10"/>
      <c r="M1953" s="10"/>
      <c r="N1953" s="11"/>
      <c r="O1953" s="11"/>
      <c r="P1953" s="19"/>
      <c r="Q1953" s="11"/>
      <c r="R1953" s="11"/>
      <c r="T1953" s="10"/>
      <c r="U1953" s="10"/>
    </row>
    <row r="1954" spans="5:21" s="8" customFormat="1" ht="30" customHeight="1">
      <c r="E1954" s="10"/>
      <c r="K1954" s="10"/>
      <c r="M1954" s="10"/>
      <c r="N1954" s="11"/>
      <c r="O1954" s="11"/>
      <c r="P1954" s="19"/>
      <c r="Q1954" s="11"/>
      <c r="R1954" s="11"/>
      <c r="T1954" s="10"/>
      <c r="U1954" s="10"/>
    </row>
    <row r="1955" spans="5:21" s="8" customFormat="1" ht="30" customHeight="1">
      <c r="E1955" s="10"/>
      <c r="K1955" s="10"/>
      <c r="M1955" s="10"/>
      <c r="N1955" s="11"/>
      <c r="O1955" s="11"/>
      <c r="P1955" s="19"/>
      <c r="Q1955" s="11"/>
      <c r="R1955" s="11"/>
      <c r="T1955" s="10"/>
      <c r="U1955" s="10"/>
    </row>
    <row r="1956" spans="5:21" s="8" customFormat="1" ht="30" customHeight="1">
      <c r="E1956" s="10"/>
      <c r="K1956" s="10"/>
      <c r="M1956" s="10"/>
      <c r="N1956" s="11"/>
      <c r="O1956" s="11"/>
      <c r="P1956" s="19"/>
      <c r="Q1956" s="11"/>
      <c r="R1956" s="11"/>
      <c r="T1956" s="10"/>
      <c r="U1956" s="10"/>
    </row>
    <row r="1957" spans="5:21" s="8" customFormat="1" ht="30" customHeight="1">
      <c r="E1957" s="10"/>
      <c r="K1957" s="10"/>
      <c r="M1957" s="10"/>
      <c r="N1957" s="11"/>
      <c r="O1957" s="11"/>
      <c r="P1957" s="19"/>
      <c r="Q1957" s="11"/>
      <c r="R1957" s="11"/>
      <c r="T1957" s="10"/>
      <c r="U1957" s="10"/>
    </row>
    <row r="1958" spans="5:21" s="8" customFormat="1" ht="30" customHeight="1">
      <c r="E1958" s="10"/>
      <c r="K1958" s="10"/>
      <c r="M1958" s="10"/>
      <c r="N1958" s="11"/>
      <c r="O1958" s="11"/>
      <c r="P1958" s="19"/>
      <c r="Q1958" s="11"/>
      <c r="R1958" s="11"/>
      <c r="T1958" s="10"/>
      <c r="U1958" s="10"/>
    </row>
    <row r="1959" spans="5:21" s="8" customFormat="1" ht="30" customHeight="1">
      <c r="E1959" s="10"/>
      <c r="K1959" s="10"/>
      <c r="M1959" s="10"/>
      <c r="N1959" s="11"/>
      <c r="O1959" s="11"/>
      <c r="P1959" s="19"/>
      <c r="Q1959" s="11"/>
      <c r="R1959" s="11"/>
      <c r="T1959" s="10"/>
      <c r="U1959" s="10"/>
    </row>
    <row r="1960" spans="5:21" s="8" customFormat="1" ht="30" customHeight="1">
      <c r="E1960" s="10"/>
      <c r="K1960" s="10"/>
      <c r="M1960" s="10"/>
      <c r="N1960" s="11"/>
      <c r="O1960" s="11"/>
      <c r="P1960" s="19"/>
      <c r="Q1960" s="11"/>
      <c r="R1960" s="11"/>
      <c r="T1960" s="10"/>
      <c r="U1960" s="10"/>
    </row>
    <row r="1961" spans="5:21" s="8" customFormat="1" ht="30" customHeight="1">
      <c r="E1961" s="10"/>
      <c r="K1961" s="10"/>
      <c r="M1961" s="10"/>
      <c r="N1961" s="11"/>
      <c r="O1961" s="11"/>
      <c r="P1961" s="19"/>
      <c r="Q1961" s="11"/>
      <c r="R1961" s="11"/>
      <c r="T1961" s="10"/>
      <c r="U1961" s="10"/>
    </row>
    <row r="1962" spans="5:21" s="8" customFormat="1" ht="30" customHeight="1">
      <c r="E1962" s="10"/>
      <c r="K1962" s="10"/>
      <c r="M1962" s="10"/>
      <c r="N1962" s="11"/>
      <c r="O1962" s="11"/>
      <c r="P1962" s="19"/>
      <c r="Q1962" s="11"/>
      <c r="R1962" s="11"/>
      <c r="T1962" s="10"/>
      <c r="U1962" s="10"/>
    </row>
    <row r="1963" spans="5:21" s="8" customFormat="1" ht="30" customHeight="1">
      <c r="E1963" s="10"/>
      <c r="K1963" s="10"/>
      <c r="M1963" s="10"/>
      <c r="N1963" s="11"/>
      <c r="O1963" s="11"/>
      <c r="P1963" s="19"/>
      <c r="Q1963" s="11"/>
      <c r="R1963" s="11"/>
      <c r="T1963" s="10"/>
      <c r="U1963" s="10"/>
    </row>
    <row r="1964" spans="5:21" s="8" customFormat="1" ht="30" customHeight="1">
      <c r="E1964" s="10"/>
      <c r="K1964" s="10"/>
      <c r="M1964" s="10"/>
      <c r="N1964" s="11"/>
      <c r="O1964" s="11"/>
      <c r="P1964" s="19"/>
      <c r="Q1964" s="11"/>
      <c r="R1964" s="11"/>
      <c r="T1964" s="10"/>
      <c r="U1964" s="10"/>
    </row>
    <row r="1965" spans="5:21" s="8" customFormat="1" ht="30" customHeight="1">
      <c r="E1965" s="10"/>
      <c r="K1965" s="10"/>
      <c r="M1965" s="10"/>
      <c r="N1965" s="11"/>
      <c r="O1965" s="11"/>
      <c r="P1965" s="19"/>
      <c r="Q1965" s="11"/>
      <c r="R1965" s="11"/>
      <c r="T1965" s="10"/>
      <c r="U1965" s="10"/>
    </row>
    <row r="1966" spans="5:21" s="8" customFormat="1" ht="30" customHeight="1">
      <c r="E1966" s="10"/>
      <c r="K1966" s="10"/>
      <c r="M1966" s="10"/>
      <c r="N1966" s="11"/>
      <c r="O1966" s="11"/>
      <c r="P1966" s="19"/>
      <c r="Q1966" s="11"/>
      <c r="R1966" s="11"/>
      <c r="T1966" s="10"/>
      <c r="U1966" s="10"/>
    </row>
    <row r="1967" spans="5:21" s="8" customFormat="1" ht="30" customHeight="1">
      <c r="E1967" s="10"/>
      <c r="K1967" s="10"/>
      <c r="M1967" s="10"/>
      <c r="N1967" s="11"/>
      <c r="O1967" s="11"/>
      <c r="P1967" s="19"/>
      <c r="Q1967" s="11"/>
      <c r="R1967" s="11"/>
      <c r="T1967" s="10"/>
      <c r="U1967" s="10"/>
    </row>
    <row r="1968" spans="5:21" s="8" customFormat="1" ht="30" customHeight="1">
      <c r="E1968" s="10"/>
      <c r="K1968" s="10"/>
      <c r="M1968" s="10"/>
      <c r="N1968" s="11"/>
      <c r="O1968" s="11"/>
      <c r="P1968" s="19"/>
      <c r="Q1968" s="11"/>
      <c r="R1968" s="11"/>
      <c r="T1968" s="10"/>
      <c r="U1968" s="10"/>
    </row>
    <row r="1969" spans="5:21" s="8" customFormat="1" ht="30" customHeight="1">
      <c r="E1969" s="10"/>
      <c r="K1969" s="10"/>
      <c r="M1969" s="10"/>
      <c r="N1969" s="11"/>
      <c r="O1969" s="11"/>
      <c r="P1969" s="19"/>
      <c r="Q1969" s="11"/>
      <c r="R1969" s="11"/>
      <c r="T1969" s="10"/>
      <c r="U1969" s="10"/>
    </row>
    <row r="1970" spans="5:21" s="8" customFormat="1" ht="30" customHeight="1">
      <c r="E1970" s="10"/>
      <c r="K1970" s="10"/>
      <c r="M1970" s="10"/>
      <c r="N1970" s="11"/>
      <c r="O1970" s="11"/>
      <c r="P1970" s="19"/>
      <c r="Q1970" s="11"/>
      <c r="R1970" s="11"/>
      <c r="T1970" s="10"/>
      <c r="U1970" s="10"/>
    </row>
    <row r="1971" spans="5:21" s="8" customFormat="1" ht="30" customHeight="1">
      <c r="E1971" s="10"/>
      <c r="K1971" s="10"/>
      <c r="M1971" s="10"/>
      <c r="N1971" s="11"/>
      <c r="O1971" s="11"/>
      <c r="P1971" s="19"/>
      <c r="Q1971" s="11"/>
      <c r="R1971" s="11"/>
      <c r="T1971" s="10"/>
      <c r="U1971" s="10"/>
    </row>
    <row r="1972" spans="5:21" s="8" customFormat="1" ht="30" customHeight="1">
      <c r="E1972" s="10"/>
      <c r="K1972" s="10"/>
      <c r="M1972" s="10"/>
      <c r="N1972" s="11"/>
      <c r="O1972" s="11"/>
      <c r="P1972" s="19"/>
      <c r="Q1972" s="11"/>
      <c r="R1972" s="11"/>
      <c r="T1972" s="10"/>
      <c r="U1972" s="10"/>
    </row>
    <row r="1973" spans="5:21" s="8" customFormat="1" ht="30" customHeight="1">
      <c r="E1973" s="10"/>
      <c r="K1973" s="10"/>
      <c r="M1973" s="10"/>
      <c r="N1973" s="11"/>
      <c r="O1973" s="11"/>
      <c r="P1973" s="19"/>
      <c r="Q1973" s="11"/>
      <c r="R1973" s="11"/>
      <c r="T1973" s="10"/>
      <c r="U1973" s="10"/>
    </row>
    <row r="1974" spans="5:21" s="8" customFormat="1" ht="30" customHeight="1">
      <c r="E1974" s="10"/>
      <c r="K1974" s="10"/>
      <c r="M1974" s="10"/>
      <c r="N1974" s="11"/>
      <c r="O1974" s="11"/>
      <c r="P1974" s="19"/>
      <c r="Q1974" s="11"/>
      <c r="R1974" s="11"/>
      <c r="T1974" s="10"/>
      <c r="U1974" s="10"/>
    </row>
    <row r="1975" spans="5:21" s="8" customFormat="1" ht="30" customHeight="1">
      <c r="E1975" s="10"/>
      <c r="K1975" s="10"/>
      <c r="M1975" s="10"/>
      <c r="N1975" s="11"/>
      <c r="O1975" s="11"/>
      <c r="P1975" s="19"/>
      <c r="Q1975" s="11"/>
      <c r="R1975" s="11"/>
      <c r="T1975" s="10"/>
      <c r="U1975" s="10"/>
    </row>
    <row r="1976" spans="5:21" s="8" customFormat="1" ht="30" customHeight="1">
      <c r="E1976" s="10"/>
      <c r="K1976" s="10"/>
      <c r="M1976" s="10"/>
      <c r="N1976" s="11"/>
      <c r="O1976" s="11"/>
      <c r="P1976" s="19"/>
      <c r="Q1976" s="11"/>
      <c r="R1976" s="11"/>
      <c r="T1976" s="10"/>
      <c r="U1976" s="10"/>
    </row>
    <row r="1977" spans="5:21" s="8" customFormat="1" ht="30" customHeight="1">
      <c r="E1977" s="10"/>
      <c r="K1977" s="10"/>
      <c r="M1977" s="10"/>
      <c r="N1977" s="11"/>
      <c r="O1977" s="11"/>
      <c r="P1977" s="19"/>
      <c r="Q1977" s="11"/>
      <c r="R1977" s="11"/>
      <c r="T1977" s="10"/>
      <c r="U1977" s="10"/>
    </row>
    <row r="1978" spans="5:21" s="8" customFormat="1" ht="30" customHeight="1">
      <c r="E1978" s="10"/>
      <c r="K1978" s="10"/>
      <c r="M1978" s="10"/>
      <c r="N1978" s="11"/>
      <c r="O1978" s="11"/>
      <c r="P1978" s="19"/>
      <c r="Q1978" s="11"/>
      <c r="R1978" s="11"/>
      <c r="T1978" s="10"/>
      <c r="U1978" s="10"/>
    </row>
    <row r="1979" spans="5:21" s="8" customFormat="1" ht="30" customHeight="1">
      <c r="E1979" s="10"/>
      <c r="K1979" s="10"/>
      <c r="M1979" s="10"/>
      <c r="N1979" s="11"/>
      <c r="O1979" s="11"/>
      <c r="P1979" s="19"/>
      <c r="Q1979" s="11"/>
      <c r="R1979" s="11"/>
      <c r="T1979" s="10"/>
      <c r="U1979" s="10"/>
    </row>
    <row r="1980" spans="5:21" s="8" customFormat="1" ht="30" customHeight="1">
      <c r="E1980" s="10"/>
      <c r="K1980" s="10"/>
      <c r="M1980" s="10"/>
      <c r="N1980" s="11"/>
      <c r="O1980" s="11"/>
      <c r="P1980" s="19"/>
      <c r="Q1980" s="11"/>
      <c r="R1980" s="11"/>
      <c r="T1980" s="10"/>
      <c r="U1980" s="10"/>
    </row>
    <row r="1981" spans="5:21" s="8" customFormat="1" ht="30" customHeight="1">
      <c r="E1981" s="10"/>
      <c r="K1981" s="10"/>
      <c r="M1981" s="10"/>
      <c r="N1981" s="11"/>
      <c r="O1981" s="11"/>
      <c r="P1981" s="19"/>
      <c r="Q1981" s="11"/>
      <c r="R1981" s="11"/>
      <c r="T1981" s="10"/>
      <c r="U1981" s="10"/>
    </row>
    <row r="1982" spans="5:21" s="8" customFormat="1" ht="30" customHeight="1">
      <c r="E1982" s="10"/>
      <c r="K1982" s="10"/>
      <c r="M1982" s="10"/>
      <c r="N1982" s="11"/>
      <c r="O1982" s="11"/>
      <c r="P1982" s="19"/>
      <c r="Q1982" s="11"/>
      <c r="R1982" s="11"/>
      <c r="T1982" s="10"/>
      <c r="U1982" s="10"/>
    </row>
    <row r="1983" spans="5:21" s="8" customFormat="1" ht="30" customHeight="1">
      <c r="E1983" s="10"/>
      <c r="K1983" s="10"/>
      <c r="M1983" s="10"/>
      <c r="N1983" s="11"/>
      <c r="O1983" s="11"/>
      <c r="P1983" s="19"/>
      <c r="Q1983" s="11"/>
      <c r="R1983" s="11"/>
      <c r="T1983" s="10"/>
      <c r="U1983" s="10"/>
    </row>
    <row r="1984" spans="5:21" s="8" customFormat="1" ht="30" customHeight="1">
      <c r="E1984" s="10"/>
      <c r="K1984" s="10"/>
      <c r="M1984" s="10"/>
      <c r="N1984" s="11"/>
      <c r="O1984" s="11"/>
      <c r="P1984" s="19"/>
      <c r="Q1984" s="11"/>
      <c r="R1984" s="11"/>
      <c r="T1984" s="10"/>
      <c r="U1984" s="10"/>
    </row>
    <row r="1985" spans="5:21" s="8" customFormat="1" ht="30" customHeight="1">
      <c r="E1985" s="10"/>
      <c r="K1985" s="10"/>
      <c r="M1985" s="10"/>
      <c r="N1985" s="11"/>
      <c r="O1985" s="11"/>
      <c r="P1985" s="19"/>
      <c r="Q1985" s="11"/>
      <c r="R1985" s="11"/>
      <c r="T1985" s="10"/>
      <c r="U1985" s="10"/>
    </row>
    <row r="1986" spans="5:21" s="8" customFormat="1" ht="30" customHeight="1">
      <c r="E1986" s="10"/>
      <c r="K1986" s="10"/>
      <c r="M1986" s="10"/>
      <c r="N1986" s="11"/>
      <c r="O1986" s="11"/>
      <c r="P1986" s="19"/>
      <c r="Q1986" s="11"/>
      <c r="R1986" s="11"/>
      <c r="T1986" s="10"/>
      <c r="U1986" s="10"/>
    </row>
    <row r="1987" spans="5:21" s="8" customFormat="1" ht="30" customHeight="1">
      <c r="E1987" s="10"/>
      <c r="K1987" s="10"/>
      <c r="M1987" s="10"/>
      <c r="N1987" s="11"/>
      <c r="O1987" s="11"/>
      <c r="P1987" s="19"/>
      <c r="Q1987" s="11"/>
      <c r="R1987" s="11"/>
      <c r="T1987" s="10"/>
      <c r="U1987" s="10"/>
    </row>
    <row r="1988" spans="5:21" s="8" customFormat="1" ht="30" customHeight="1">
      <c r="E1988" s="10"/>
      <c r="K1988" s="10"/>
      <c r="M1988" s="10"/>
      <c r="N1988" s="11"/>
      <c r="O1988" s="11"/>
      <c r="P1988" s="19"/>
      <c r="Q1988" s="11"/>
      <c r="R1988" s="11"/>
      <c r="T1988" s="10"/>
      <c r="U1988" s="10"/>
    </row>
    <row r="1989" spans="5:21" s="8" customFormat="1" ht="30" customHeight="1">
      <c r="E1989" s="10"/>
      <c r="K1989" s="10"/>
      <c r="M1989" s="10"/>
      <c r="N1989" s="11"/>
      <c r="O1989" s="11"/>
      <c r="P1989" s="19"/>
      <c r="Q1989" s="11"/>
      <c r="R1989" s="11"/>
      <c r="T1989" s="10"/>
      <c r="U1989" s="10"/>
    </row>
    <row r="1990" spans="5:21" s="8" customFormat="1" ht="30" customHeight="1">
      <c r="E1990" s="10"/>
      <c r="K1990" s="10"/>
      <c r="M1990" s="10"/>
      <c r="N1990" s="11"/>
      <c r="O1990" s="11"/>
      <c r="P1990" s="19"/>
      <c r="Q1990" s="11"/>
      <c r="R1990" s="11"/>
      <c r="T1990" s="10"/>
      <c r="U1990" s="10"/>
    </row>
    <row r="1991" spans="5:21" s="8" customFormat="1" ht="30" customHeight="1">
      <c r="E1991" s="10"/>
      <c r="K1991" s="10"/>
      <c r="M1991" s="10"/>
      <c r="N1991" s="11"/>
      <c r="O1991" s="11"/>
      <c r="P1991" s="19"/>
      <c r="Q1991" s="11"/>
      <c r="R1991" s="11"/>
      <c r="T1991" s="10"/>
      <c r="U1991" s="10"/>
    </row>
    <row r="1992" spans="5:21" s="8" customFormat="1" ht="30" customHeight="1">
      <c r="E1992" s="10"/>
      <c r="K1992" s="10"/>
      <c r="M1992" s="10"/>
      <c r="N1992" s="11"/>
      <c r="O1992" s="11"/>
      <c r="P1992" s="19"/>
      <c r="Q1992" s="11"/>
      <c r="R1992" s="11"/>
      <c r="T1992" s="10"/>
      <c r="U1992" s="10"/>
    </row>
    <row r="1993" spans="5:21" s="8" customFormat="1" ht="30" customHeight="1">
      <c r="E1993" s="10"/>
      <c r="K1993" s="10"/>
      <c r="M1993" s="10"/>
      <c r="N1993" s="11"/>
      <c r="O1993" s="11"/>
      <c r="P1993" s="19"/>
      <c r="Q1993" s="11"/>
      <c r="R1993" s="11"/>
      <c r="T1993" s="10"/>
      <c r="U1993" s="10"/>
    </row>
    <row r="1994" spans="5:21" s="8" customFormat="1" ht="30" customHeight="1">
      <c r="E1994" s="10"/>
      <c r="K1994" s="10"/>
      <c r="M1994" s="10"/>
      <c r="N1994" s="11"/>
      <c r="O1994" s="11"/>
      <c r="P1994" s="19"/>
      <c r="Q1994" s="11"/>
      <c r="R1994" s="11"/>
      <c r="T1994" s="10"/>
      <c r="U1994" s="10"/>
    </row>
    <row r="1995" spans="5:21" s="8" customFormat="1" ht="30" customHeight="1">
      <c r="E1995" s="10"/>
      <c r="K1995" s="10"/>
      <c r="M1995" s="10"/>
      <c r="N1995" s="11"/>
      <c r="O1995" s="11"/>
      <c r="P1995" s="19"/>
      <c r="Q1995" s="11"/>
      <c r="R1995" s="11"/>
      <c r="T1995" s="10"/>
      <c r="U1995" s="10"/>
    </row>
    <row r="1996" spans="5:21" s="8" customFormat="1" ht="30" customHeight="1">
      <c r="E1996" s="10"/>
      <c r="K1996" s="10"/>
      <c r="M1996" s="10"/>
      <c r="N1996" s="11"/>
      <c r="O1996" s="11"/>
      <c r="P1996" s="19"/>
      <c r="Q1996" s="11"/>
      <c r="R1996" s="11"/>
      <c r="T1996" s="10"/>
      <c r="U1996" s="10"/>
    </row>
    <row r="1997" spans="5:21" s="8" customFormat="1" ht="30" customHeight="1">
      <c r="E1997" s="10"/>
      <c r="K1997" s="10"/>
      <c r="M1997" s="10"/>
      <c r="N1997" s="11"/>
      <c r="O1997" s="11"/>
      <c r="P1997" s="19"/>
      <c r="Q1997" s="11"/>
      <c r="R1997" s="11"/>
      <c r="T1997" s="10"/>
      <c r="U1997" s="10"/>
    </row>
    <row r="1998" spans="5:21" s="8" customFormat="1" ht="30" customHeight="1">
      <c r="E1998" s="10"/>
      <c r="K1998" s="10"/>
      <c r="M1998" s="10"/>
      <c r="N1998" s="11"/>
      <c r="O1998" s="11"/>
      <c r="P1998" s="19"/>
      <c r="Q1998" s="11"/>
      <c r="R1998" s="11"/>
      <c r="T1998" s="10"/>
      <c r="U1998" s="10"/>
    </row>
    <row r="1999" spans="5:21" s="8" customFormat="1" ht="30" customHeight="1">
      <c r="E1999" s="10"/>
      <c r="K1999" s="10"/>
      <c r="M1999" s="10"/>
      <c r="N1999" s="11"/>
      <c r="O1999" s="11"/>
      <c r="P1999" s="19"/>
      <c r="Q1999" s="11"/>
      <c r="R1999" s="11"/>
      <c r="T1999" s="10"/>
      <c r="U1999" s="10"/>
    </row>
    <row r="2000" spans="5:21" s="8" customFormat="1" ht="30" customHeight="1">
      <c r="E2000" s="10"/>
      <c r="K2000" s="10"/>
      <c r="M2000" s="10"/>
      <c r="N2000" s="11"/>
      <c r="O2000" s="11"/>
      <c r="P2000" s="19"/>
      <c r="Q2000" s="11"/>
      <c r="R2000" s="11"/>
      <c r="T2000" s="10"/>
      <c r="U2000" s="10"/>
    </row>
    <row r="2001" spans="5:21" s="8" customFormat="1" ht="30" customHeight="1">
      <c r="E2001" s="10"/>
      <c r="K2001" s="10"/>
      <c r="M2001" s="10"/>
      <c r="N2001" s="11"/>
      <c r="O2001" s="11"/>
      <c r="P2001" s="19"/>
      <c r="Q2001" s="11"/>
      <c r="R2001" s="11"/>
      <c r="T2001" s="10"/>
      <c r="U2001" s="10"/>
    </row>
    <row r="2002" spans="5:21" s="8" customFormat="1" ht="30" customHeight="1">
      <c r="E2002" s="10"/>
      <c r="K2002" s="10"/>
      <c r="M2002" s="10"/>
      <c r="N2002" s="11"/>
      <c r="O2002" s="11"/>
      <c r="P2002" s="19"/>
      <c r="Q2002" s="11"/>
      <c r="R2002" s="11"/>
      <c r="T2002" s="10"/>
      <c r="U2002" s="10"/>
    </row>
    <row r="2003" spans="5:21" s="8" customFormat="1" ht="30" customHeight="1">
      <c r="E2003" s="10"/>
      <c r="K2003" s="10"/>
      <c r="M2003" s="10"/>
      <c r="N2003" s="11"/>
      <c r="O2003" s="11"/>
      <c r="P2003" s="19"/>
      <c r="Q2003" s="11"/>
      <c r="R2003" s="11"/>
      <c r="T2003" s="10"/>
      <c r="U2003" s="10"/>
    </row>
    <row r="2004" spans="5:21" s="8" customFormat="1" ht="30" customHeight="1">
      <c r="E2004" s="10"/>
      <c r="K2004" s="10"/>
      <c r="M2004" s="10"/>
      <c r="N2004" s="11"/>
      <c r="O2004" s="11"/>
      <c r="P2004" s="19"/>
      <c r="Q2004" s="11"/>
      <c r="R2004" s="11"/>
      <c r="T2004" s="10"/>
      <c r="U2004" s="10"/>
    </row>
    <row r="2005" spans="5:21" s="8" customFormat="1" ht="30" customHeight="1">
      <c r="E2005" s="10"/>
      <c r="K2005" s="10"/>
      <c r="M2005" s="10"/>
      <c r="N2005" s="11"/>
      <c r="O2005" s="11"/>
      <c r="P2005" s="19"/>
      <c r="Q2005" s="11"/>
      <c r="R2005" s="11"/>
      <c r="T2005" s="10"/>
      <c r="U2005" s="10"/>
    </row>
    <row r="2006" spans="5:21" s="8" customFormat="1" ht="30" customHeight="1">
      <c r="E2006" s="10"/>
      <c r="K2006" s="10"/>
      <c r="M2006" s="10"/>
      <c r="N2006" s="11"/>
      <c r="O2006" s="11"/>
      <c r="P2006" s="19"/>
      <c r="Q2006" s="11"/>
      <c r="R2006" s="11"/>
      <c r="T2006" s="10"/>
      <c r="U2006" s="10"/>
    </row>
    <row r="2007" spans="5:21" s="8" customFormat="1" ht="30" customHeight="1">
      <c r="E2007" s="10"/>
      <c r="K2007" s="10"/>
      <c r="M2007" s="10"/>
      <c r="N2007" s="11"/>
      <c r="O2007" s="11"/>
      <c r="P2007" s="19"/>
      <c r="Q2007" s="11"/>
      <c r="R2007" s="11"/>
      <c r="T2007" s="10"/>
      <c r="U2007" s="10"/>
    </row>
    <row r="2008" spans="5:21" s="8" customFormat="1" ht="30" customHeight="1">
      <c r="E2008" s="10"/>
      <c r="K2008" s="10"/>
      <c r="M2008" s="10"/>
      <c r="N2008" s="11"/>
      <c r="O2008" s="11"/>
      <c r="P2008" s="19"/>
      <c r="Q2008" s="11"/>
      <c r="R2008" s="11"/>
      <c r="T2008" s="10"/>
      <c r="U2008" s="10"/>
    </row>
    <row r="2009" spans="5:21" s="8" customFormat="1" ht="30" customHeight="1">
      <c r="E2009" s="10"/>
      <c r="K2009" s="10"/>
      <c r="M2009" s="10"/>
      <c r="N2009" s="11"/>
      <c r="O2009" s="11"/>
      <c r="P2009" s="19"/>
      <c r="Q2009" s="11"/>
      <c r="R2009" s="11"/>
      <c r="T2009" s="10"/>
      <c r="U2009" s="10"/>
    </row>
    <row r="2010" spans="5:21" s="8" customFormat="1" ht="30" customHeight="1">
      <c r="E2010" s="10"/>
      <c r="K2010" s="10"/>
      <c r="M2010" s="10"/>
      <c r="N2010" s="11"/>
      <c r="O2010" s="11"/>
      <c r="P2010" s="19"/>
      <c r="Q2010" s="11"/>
      <c r="R2010" s="11"/>
      <c r="T2010" s="10"/>
      <c r="U2010" s="10"/>
    </row>
    <row r="2011" spans="5:21" s="8" customFormat="1" ht="30" customHeight="1">
      <c r="E2011" s="10"/>
      <c r="K2011" s="10"/>
      <c r="M2011" s="10"/>
      <c r="N2011" s="11"/>
      <c r="O2011" s="11"/>
      <c r="P2011" s="19"/>
      <c r="Q2011" s="11"/>
      <c r="R2011" s="11"/>
      <c r="T2011" s="10"/>
      <c r="U2011" s="10"/>
    </row>
    <row r="2012" spans="5:21" s="8" customFormat="1" ht="30" customHeight="1">
      <c r="E2012" s="10"/>
      <c r="K2012" s="10"/>
      <c r="M2012" s="10"/>
      <c r="N2012" s="11"/>
      <c r="O2012" s="11"/>
      <c r="P2012" s="19"/>
      <c r="Q2012" s="11"/>
      <c r="R2012" s="11"/>
      <c r="T2012" s="10"/>
      <c r="U2012" s="10"/>
    </row>
    <row r="2013" spans="5:21" s="8" customFormat="1" ht="30" customHeight="1">
      <c r="E2013" s="10"/>
      <c r="K2013" s="10"/>
      <c r="M2013" s="10"/>
      <c r="N2013" s="11"/>
      <c r="O2013" s="11"/>
      <c r="P2013" s="19"/>
      <c r="Q2013" s="11"/>
      <c r="R2013" s="11"/>
      <c r="T2013" s="10"/>
      <c r="U2013" s="10"/>
    </row>
    <row r="2014" spans="5:21" s="8" customFormat="1" ht="30" customHeight="1">
      <c r="E2014" s="10"/>
      <c r="K2014" s="10"/>
      <c r="M2014" s="10"/>
      <c r="N2014" s="11"/>
      <c r="O2014" s="11"/>
      <c r="P2014" s="19"/>
      <c r="Q2014" s="11"/>
      <c r="R2014" s="11"/>
      <c r="T2014" s="10"/>
      <c r="U2014" s="10"/>
    </row>
    <row r="2015" spans="5:21" s="8" customFormat="1" ht="30" customHeight="1">
      <c r="E2015" s="10"/>
      <c r="K2015" s="10"/>
      <c r="M2015" s="10"/>
      <c r="N2015" s="11"/>
      <c r="O2015" s="11"/>
      <c r="P2015" s="19"/>
      <c r="Q2015" s="11"/>
      <c r="R2015" s="11"/>
      <c r="T2015" s="10"/>
      <c r="U2015" s="10"/>
    </row>
    <row r="2016" spans="5:21" s="8" customFormat="1" ht="30" customHeight="1">
      <c r="E2016" s="10"/>
      <c r="K2016" s="10"/>
      <c r="M2016" s="10"/>
      <c r="N2016" s="11"/>
      <c r="O2016" s="11"/>
      <c r="P2016" s="19"/>
      <c r="Q2016" s="11"/>
      <c r="R2016" s="11"/>
      <c r="T2016" s="10"/>
      <c r="U2016" s="10"/>
    </row>
    <row r="2017" spans="5:21" s="8" customFormat="1" ht="30" customHeight="1">
      <c r="E2017" s="10"/>
      <c r="K2017" s="10"/>
      <c r="M2017" s="10"/>
      <c r="N2017" s="11"/>
      <c r="O2017" s="11"/>
      <c r="P2017" s="19"/>
      <c r="Q2017" s="11"/>
      <c r="R2017" s="11"/>
      <c r="T2017" s="10"/>
      <c r="U2017" s="10"/>
    </row>
    <row r="2018" spans="5:21" s="8" customFormat="1" ht="30" customHeight="1">
      <c r="E2018" s="10"/>
      <c r="K2018" s="10"/>
      <c r="M2018" s="10"/>
      <c r="N2018" s="11"/>
      <c r="O2018" s="11"/>
      <c r="P2018" s="19"/>
      <c r="Q2018" s="11"/>
      <c r="R2018" s="11"/>
      <c r="T2018" s="10"/>
      <c r="U2018" s="10"/>
    </row>
    <row r="2019" spans="5:21" s="8" customFormat="1" ht="30" customHeight="1">
      <c r="E2019" s="10"/>
      <c r="K2019" s="10"/>
      <c r="M2019" s="10"/>
      <c r="N2019" s="11"/>
      <c r="O2019" s="11"/>
      <c r="P2019" s="19"/>
      <c r="Q2019" s="11"/>
      <c r="R2019" s="11"/>
      <c r="T2019" s="10"/>
      <c r="U2019" s="10"/>
    </row>
    <row r="2020" spans="5:21" s="8" customFormat="1" ht="30" customHeight="1">
      <c r="E2020" s="10"/>
      <c r="K2020" s="10"/>
      <c r="M2020" s="10"/>
      <c r="N2020" s="11"/>
      <c r="O2020" s="11"/>
      <c r="P2020" s="19"/>
      <c r="Q2020" s="11"/>
      <c r="R2020" s="11"/>
      <c r="T2020" s="10"/>
      <c r="U2020" s="10"/>
    </row>
    <row r="2021" spans="5:21" s="8" customFormat="1" ht="30" customHeight="1">
      <c r="E2021" s="10"/>
      <c r="K2021" s="10"/>
      <c r="M2021" s="10"/>
      <c r="N2021" s="11"/>
      <c r="O2021" s="11"/>
      <c r="P2021" s="19"/>
      <c r="Q2021" s="11"/>
      <c r="R2021" s="11"/>
      <c r="T2021" s="10"/>
      <c r="U2021" s="10"/>
    </row>
    <row r="2022" spans="5:21" s="8" customFormat="1" ht="30" customHeight="1">
      <c r="E2022" s="10"/>
      <c r="K2022" s="10"/>
      <c r="M2022" s="10"/>
      <c r="N2022" s="11"/>
      <c r="O2022" s="11"/>
      <c r="P2022" s="19"/>
      <c r="Q2022" s="11"/>
      <c r="R2022" s="11"/>
      <c r="T2022" s="10"/>
      <c r="U2022" s="10"/>
    </row>
    <row r="2023" spans="5:21" s="8" customFormat="1" ht="30" customHeight="1">
      <c r="E2023" s="10"/>
      <c r="K2023" s="10"/>
      <c r="M2023" s="10"/>
      <c r="N2023" s="11"/>
      <c r="O2023" s="11"/>
      <c r="P2023" s="19"/>
      <c r="Q2023" s="11"/>
      <c r="R2023" s="11"/>
      <c r="T2023" s="10"/>
      <c r="U2023" s="10"/>
    </row>
    <row r="2024" spans="5:21" s="8" customFormat="1" ht="30" customHeight="1">
      <c r="E2024" s="10"/>
      <c r="K2024" s="10"/>
      <c r="M2024" s="10"/>
      <c r="N2024" s="11"/>
      <c r="O2024" s="11"/>
      <c r="P2024" s="19"/>
      <c r="Q2024" s="11"/>
      <c r="R2024" s="11"/>
      <c r="T2024" s="10"/>
      <c r="U2024" s="10"/>
    </row>
    <row r="2025" spans="5:21" s="8" customFormat="1" ht="30" customHeight="1">
      <c r="E2025" s="10"/>
      <c r="K2025" s="10"/>
      <c r="M2025" s="10"/>
      <c r="N2025" s="11"/>
      <c r="O2025" s="11"/>
      <c r="P2025" s="19"/>
      <c r="Q2025" s="11"/>
      <c r="R2025" s="11"/>
      <c r="T2025" s="10"/>
      <c r="U2025" s="10"/>
    </row>
    <row r="2026" spans="5:21" s="8" customFormat="1" ht="30" customHeight="1">
      <c r="E2026" s="10"/>
      <c r="K2026" s="10"/>
      <c r="M2026" s="10"/>
      <c r="N2026" s="11"/>
      <c r="O2026" s="11"/>
      <c r="P2026" s="19"/>
      <c r="Q2026" s="11"/>
      <c r="R2026" s="11"/>
      <c r="T2026" s="10"/>
      <c r="U2026" s="10"/>
    </row>
    <row r="2027" spans="5:21" s="8" customFormat="1" ht="30" customHeight="1">
      <c r="E2027" s="10"/>
      <c r="K2027" s="10"/>
      <c r="M2027" s="10"/>
      <c r="N2027" s="11"/>
      <c r="O2027" s="11"/>
      <c r="P2027" s="19"/>
      <c r="Q2027" s="11"/>
      <c r="R2027" s="11"/>
      <c r="T2027" s="10"/>
      <c r="U2027" s="10"/>
    </row>
    <row r="2028" spans="5:21" s="8" customFormat="1" ht="30" customHeight="1">
      <c r="E2028" s="10"/>
      <c r="K2028" s="10"/>
      <c r="M2028" s="10"/>
      <c r="N2028" s="11"/>
      <c r="O2028" s="11"/>
      <c r="P2028" s="19"/>
      <c r="Q2028" s="11"/>
      <c r="R2028" s="11"/>
      <c r="T2028" s="10"/>
      <c r="U2028" s="10"/>
    </row>
    <row r="2029" spans="5:21" s="8" customFormat="1" ht="30" customHeight="1">
      <c r="E2029" s="10"/>
      <c r="K2029" s="10"/>
      <c r="M2029" s="10"/>
      <c r="N2029" s="11"/>
      <c r="O2029" s="11"/>
      <c r="P2029" s="19"/>
      <c r="Q2029" s="11"/>
      <c r="R2029" s="11"/>
      <c r="T2029" s="10"/>
      <c r="U2029" s="10"/>
    </row>
    <row r="2030" spans="5:21" s="8" customFormat="1" ht="30" customHeight="1">
      <c r="E2030" s="10"/>
      <c r="K2030" s="10"/>
      <c r="M2030" s="10"/>
      <c r="N2030" s="11"/>
      <c r="O2030" s="11"/>
      <c r="P2030" s="19"/>
      <c r="Q2030" s="11"/>
      <c r="R2030" s="11"/>
      <c r="T2030" s="10"/>
      <c r="U2030" s="10"/>
    </row>
    <row r="2031" spans="5:21" s="8" customFormat="1" ht="30" customHeight="1">
      <c r="E2031" s="10"/>
      <c r="K2031" s="10"/>
      <c r="M2031" s="10"/>
      <c r="N2031" s="11"/>
      <c r="O2031" s="11"/>
      <c r="P2031" s="19"/>
      <c r="Q2031" s="11"/>
      <c r="R2031" s="11"/>
      <c r="T2031" s="10"/>
      <c r="U2031" s="10"/>
    </row>
    <row r="2032" spans="5:21" s="8" customFormat="1" ht="30" customHeight="1">
      <c r="E2032" s="10"/>
      <c r="K2032" s="10"/>
      <c r="M2032" s="10"/>
      <c r="N2032" s="11"/>
      <c r="O2032" s="11"/>
      <c r="P2032" s="19"/>
      <c r="Q2032" s="11"/>
      <c r="R2032" s="11"/>
      <c r="T2032" s="10"/>
      <c r="U2032" s="10"/>
    </row>
    <row r="2033" spans="5:21" s="8" customFormat="1" ht="30" customHeight="1">
      <c r="E2033" s="10"/>
      <c r="K2033" s="10"/>
      <c r="M2033" s="10"/>
      <c r="N2033" s="11"/>
      <c r="O2033" s="11"/>
      <c r="P2033" s="19"/>
      <c r="Q2033" s="11"/>
      <c r="R2033" s="11"/>
      <c r="T2033" s="10"/>
      <c r="U2033" s="10"/>
    </row>
    <row r="2034" spans="5:21" s="8" customFormat="1" ht="30" customHeight="1">
      <c r="E2034" s="10"/>
      <c r="K2034" s="10"/>
      <c r="M2034" s="10"/>
      <c r="N2034" s="11"/>
      <c r="O2034" s="11"/>
      <c r="P2034" s="19"/>
      <c r="Q2034" s="11"/>
      <c r="R2034" s="11"/>
      <c r="T2034" s="10"/>
      <c r="U2034" s="10"/>
    </row>
    <row r="2035" spans="5:21" s="8" customFormat="1" ht="30" customHeight="1">
      <c r="E2035" s="10"/>
      <c r="K2035" s="10"/>
      <c r="M2035" s="10"/>
      <c r="N2035" s="11"/>
      <c r="O2035" s="11"/>
      <c r="P2035" s="19"/>
      <c r="Q2035" s="11"/>
      <c r="R2035" s="11"/>
      <c r="T2035" s="10"/>
      <c r="U2035" s="10"/>
    </row>
    <row r="2036" spans="5:21" s="8" customFormat="1" ht="30" customHeight="1">
      <c r="E2036" s="10"/>
      <c r="K2036" s="10"/>
      <c r="M2036" s="10"/>
      <c r="N2036" s="11"/>
      <c r="O2036" s="11"/>
      <c r="P2036" s="19"/>
      <c r="Q2036" s="11"/>
      <c r="R2036" s="11"/>
      <c r="T2036" s="10"/>
      <c r="U2036" s="10"/>
    </row>
    <row r="2037" spans="5:21" s="8" customFormat="1" ht="30" customHeight="1">
      <c r="E2037" s="10"/>
      <c r="K2037" s="10"/>
      <c r="M2037" s="10"/>
      <c r="N2037" s="11"/>
      <c r="O2037" s="11"/>
      <c r="P2037" s="19"/>
      <c r="Q2037" s="11"/>
      <c r="R2037" s="11"/>
      <c r="T2037" s="10"/>
      <c r="U2037" s="10"/>
    </row>
    <row r="2038" spans="5:21" s="8" customFormat="1" ht="30" customHeight="1">
      <c r="E2038" s="10"/>
      <c r="K2038" s="10"/>
      <c r="M2038" s="10"/>
      <c r="N2038" s="11"/>
      <c r="O2038" s="11"/>
      <c r="P2038" s="19"/>
      <c r="Q2038" s="11"/>
      <c r="R2038" s="11"/>
      <c r="T2038" s="10"/>
      <c r="U2038" s="10"/>
    </row>
    <row r="2039" spans="5:21" s="8" customFormat="1" ht="30" customHeight="1">
      <c r="E2039" s="10"/>
      <c r="K2039" s="10"/>
      <c r="M2039" s="10"/>
      <c r="N2039" s="11"/>
      <c r="O2039" s="11"/>
      <c r="P2039" s="19"/>
      <c r="Q2039" s="11"/>
      <c r="R2039" s="11"/>
      <c r="T2039" s="10"/>
      <c r="U2039" s="10"/>
    </row>
    <row r="2040" spans="5:21" s="8" customFormat="1" ht="30" customHeight="1">
      <c r="E2040" s="10"/>
      <c r="K2040" s="10"/>
      <c r="M2040" s="10"/>
      <c r="N2040" s="11"/>
      <c r="O2040" s="11"/>
      <c r="P2040" s="19"/>
      <c r="Q2040" s="11"/>
      <c r="R2040" s="11"/>
      <c r="T2040" s="10"/>
      <c r="U2040" s="10"/>
    </row>
    <row r="2041" spans="5:21" s="8" customFormat="1" ht="30" customHeight="1">
      <c r="E2041" s="10"/>
      <c r="K2041" s="10"/>
      <c r="M2041" s="10"/>
      <c r="N2041" s="11"/>
      <c r="O2041" s="11"/>
      <c r="P2041" s="19"/>
      <c r="Q2041" s="11"/>
      <c r="R2041" s="11"/>
      <c r="T2041" s="10"/>
      <c r="U2041" s="10"/>
    </row>
    <row r="2042" spans="5:21" s="8" customFormat="1" ht="30" customHeight="1">
      <c r="E2042" s="10"/>
      <c r="K2042" s="10"/>
      <c r="M2042" s="10"/>
      <c r="N2042" s="11"/>
      <c r="O2042" s="11"/>
      <c r="P2042" s="19"/>
      <c r="Q2042" s="11"/>
      <c r="R2042" s="11"/>
      <c r="T2042" s="10"/>
      <c r="U2042" s="10"/>
    </row>
    <row r="2043" spans="5:21" s="8" customFormat="1" ht="30" customHeight="1">
      <c r="E2043" s="10"/>
      <c r="K2043" s="10"/>
      <c r="M2043" s="10"/>
      <c r="N2043" s="11"/>
      <c r="O2043" s="11"/>
      <c r="P2043" s="19"/>
      <c r="Q2043" s="11"/>
      <c r="R2043" s="11"/>
      <c r="T2043" s="10"/>
      <c r="U2043" s="10"/>
    </row>
    <row r="2044" spans="5:21" s="8" customFormat="1" ht="30" customHeight="1">
      <c r="E2044" s="10"/>
      <c r="K2044" s="10"/>
      <c r="M2044" s="10"/>
      <c r="N2044" s="11"/>
      <c r="O2044" s="11"/>
      <c r="P2044" s="19"/>
      <c r="Q2044" s="11"/>
      <c r="R2044" s="11"/>
      <c r="T2044" s="10"/>
      <c r="U2044" s="10"/>
    </row>
    <row r="2045" spans="5:21" s="8" customFormat="1" ht="30" customHeight="1">
      <c r="E2045" s="10"/>
      <c r="K2045" s="10"/>
      <c r="M2045" s="10"/>
      <c r="N2045" s="11"/>
      <c r="O2045" s="11"/>
      <c r="P2045" s="19"/>
      <c r="Q2045" s="11"/>
      <c r="R2045" s="11"/>
      <c r="T2045" s="10"/>
      <c r="U2045" s="10"/>
    </row>
    <row r="2046" spans="5:21" s="8" customFormat="1" ht="30" customHeight="1">
      <c r="E2046" s="10"/>
      <c r="K2046" s="10"/>
      <c r="M2046" s="10"/>
      <c r="N2046" s="11"/>
      <c r="O2046" s="11"/>
      <c r="P2046" s="19"/>
      <c r="Q2046" s="11"/>
      <c r="R2046" s="11"/>
      <c r="T2046" s="10"/>
      <c r="U2046" s="10"/>
    </row>
    <row r="2047" spans="5:21" s="8" customFormat="1" ht="30" customHeight="1">
      <c r="E2047" s="10"/>
      <c r="K2047" s="10"/>
      <c r="M2047" s="10"/>
      <c r="N2047" s="11"/>
      <c r="O2047" s="11"/>
      <c r="P2047" s="19"/>
      <c r="Q2047" s="11"/>
      <c r="R2047" s="11"/>
      <c r="T2047" s="10"/>
      <c r="U2047" s="10"/>
    </row>
    <row r="2048" spans="5:21" s="8" customFormat="1" ht="30" customHeight="1">
      <c r="E2048" s="10"/>
      <c r="K2048" s="10"/>
      <c r="M2048" s="10"/>
      <c r="N2048" s="11"/>
      <c r="O2048" s="11"/>
      <c r="P2048" s="19"/>
      <c r="Q2048" s="11"/>
      <c r="R2048" s="11"/>
      <c r="T2048" s="10"/>
      <c r="U2048" s="10"/>
    </row>
    <row r="2049" spans="5:21" s="8" customFormat="1" ht="30" customHeight="1">
      <c r="E2049" s="10"/>
      <c r="K2049" s="10"/>
      <c r="M2049" s="10"/>
      <c r="N2049" s="11"/>
      <c r="O2049" s="11"/>
      <c r="P2049" s="19"/>
      <c r="Q2049" s="11"/>
      <c r="R2049" s="11"/>
      <c r="T2049" s="10"/>
      <c r="U2049" s="10"/>
    </row>
    <row r="2050" spans="5:21" s="8" customFormat="1" ht="30" customHeight="1">
      <c r="E2050" s="10"/>
      <c r="K2050" s="10"/>
      <c r="M2050" s="10"/>
      <c r="N2050" s="11"/>
      <c r="O2050" s="11"/>
      <c r="P2050" s="19"/>
      <c r="Q2050" s="11"/>
      <c r="R2050" s="11"/>
      <c r="T2050" s="10"/>
      <c r="U2050" s="10"/>
    </row>
    <row r="2051" spans="5:21" s="8" customFormat="1" ht="30" customHeight="1">
      <c r="E2051" s="10"/>
      <c r="K2051" s="10"/>
      <c r="M2051" s="10"/>
      <c r="N2051" s="11"/>
      <c r="O2051" s="11"/>
      <c r="P2051" s="19"/>
      <c r="Q2051" s="11"/>
      <c r="R2051" s="11"/>
      <c r="T2051" s="10"/>
      <c r="U2051" s="10"/>
    </row>
    <row r="2052" spans="5:21" s="8" customFormat="1" ht="30" customHeight="1">
      <c r="E2052" s="10"/>
      <c r="K2052" s="10"/>
      <c r="M2052" s="10"/>
      <c r="N2052" s="11"/>
      <c r="O2052" s="11"/>
      <c r="P2052" s="19"/>
      <c r="Q2052" s="11"/>
      <c r="R2052" s="11"/>
      <c r="T2052" s="10"/>
      <c r="U2052" s="10"/>
    </row>
    <row r="2053" spans="5:21" s="8" customFormat="1" ht="30" customHeight="1">
      <c r="E2053" s="10"/>
      <c r="K2053" s="10"/>
      <c r="M2053" s="10"/>
      <c r="N2053" s="11"/>
      <c r="O2053" s="11"/>
      <c r="P2053" s="19"/>
      <c r="Q2053" s="11"/>
      <c r="R2053" s="11"/>
      <c r="T2053" s="10"/>
      <c r="U2053" s="10"/>
    </row>
    <row r="2054" spans="5:21" s="8" customFormat="1" ht="30" customHeight="1">
      <c r="E2054" s="10"/>
      <c r="K2054" s="10"/>
      <c r="M2054" s="10"/>
      <c r="N2054" s="11"/>
      <c r="O2054" s="11"/>
      <c r="P2054" s="19"/>
      <c r="Q2054" s="11"/>
      <c r="R2054" s="11"/>
      <c r="T2054" s="10"/>
      <c r="U2054" s="10"/>
    </row>
    <row r="2055" spans="5:21" s="8" customFormat="1" ht="30" customHeight="1">
      <c r="E2055" s="10"/>
      <c r="K2055" s="10"/>
      <c r="M2055" s="10"/>
      <c r="N2055" s="11"/>
      <c r="O2055" s="11"/>
      <c r="P2055" s="19"/>
      <c r="Q2055" s="11"/>
      <c r="R2055" s="11"/>
      <c r="T2055" s="10"/>
      <c r="U2055" s="10"/>
    </row>
    <row r="2056" spans="5:21" s="8" customFormat="1" ht="30" customHeight="1">
      <c r="E2056" s="10"/>
      <c r="K2056" s="10"/>
      <c r="M2056" s="10"/>
      <c r="N2056" s="11"/>
      <c r="O2056" s="11"/>
      <c r="P2056" s="19"/>
      <c r="Q2056" s="11"/>
      <c r="R2056" s="11"/>
      <c r="T2056" s="10"/>
      <c r="U2056" s="10"/>
    </row>
    <row r="2057" spans="5:21" s="8" customFormat="1" ht="30" customHeight="1">
      <c r="E2057" s="10"/>
      <c r="K2057" s="10"/>
      <c r="M2057" s="10"/>
      <c r="N2057" s="11"/>
      <c r="O2057" s="11"/>
      <c r="P2057" s="19"/>
      <c r="Q2057" s="11"/>
      <c r="R2057" s="11"/>
      <c r="T2057" s="10"/>
      <c r="U2057" s="10"/>
    </row>
    <row r="2058" spans="5:21" s="8" customFormat="1" ht="30" customHeight="1">
      <c r="E2058" s="10"/>
      <c r="K2058" s="10"/>
      <c r="M2058" s="10"/>
      <c r="N2058" s="11"/>
      <c r="O2058" s="11"/>
      <c r="P2058" s="19"/>
      <c r="Q2058" s="11"/>
      <c r="R2058" s="11"/>
      <c r="T2058" s="10"/>
      <c r="U2058" s="10"/>
    </row>
    <row r="2059" spans="5:21" s="8" customFormat="1" ht="30" customHeight="1">
      <c r="E2059" s="10"/>
      <c r="K2059" s="10"/>
      <c r="M2059" s="10"/>
      <c r="N2059" s="11"/>
      <c r="O2059" s="11"/>
      <c r="P2059" s="19"/>
      <c r="Q2059" s="11"/>
      <c r="R2059" s="11"/>
      <c r="T2059" s="10"/>
      <c r="U2059" s="10"/>
    </row>
    <row r="2060" spans="5:21" s="8" customFormat="1" ht="30" customHeight="1">
      <c r="E2060" s="10"/>
      <c r="K2060" s="10"/>
      <c r="M2060" s="10"/>
      <c r="N2060" s="11"/>
      <c r="O2060" s="11"/>
      <c r="P2060" s="19"/>
      <c r="Q2060" s="11"/>
      <c r="R2060" s="11"/>
      <c r="T2060" s="10"/>
      <c r="U2060" s="10"/>
    </row>
    <row r="2061" spans="5:21" s="8" customFormat="1" ht="30" customHeight="1">
      <c r="E2061" s="10"/>
      <c r="K2061" s="10"/>
      <c r="M2061" s="10"/>
      <c r="N2061" s="11"/>
      <c r="O2061" s="11"/>
      <c r="P2061" s="19"/>
      <c r="Q2061" s="11"/>
      <c r="R2061" s="11"/>
      <c r="T2061" s="10"/>
      <c r="U2061" s="10"/>
    </row>
    <row r="2062" spans="5:21" s="8" customFormat="1" ht="30" customHeight="1">
      <c r="E2062" s="10"/>
      <c r="K2062" s="10"/>
      <c r="M2062" s="10"/>
      <c r="N2062" s="11"/>
      <c r="O2062" s="11"/>
      <c r="P2062" s="19"/>
      <c r="Q2062" s="11"/>
      <c r="R2062" s="11"/>
      <c r="T2062" s="10"/>
      <c r="U2062" s="10"/>
    </row>
    <row r="2063" spans="5:21" s="8" customFormat="1" ht="30" customHeight="1">
      <c r="E2063" s="10"/>
      <c r="K2063" s="10"/>
      <c r="M2063" s="10"/>
      <c r="N2063" s="11"/>
      <c r="O2063" s="11"/>
      <c r="P2063" s="19"/>
      <c r="Q2063" s="11"/>
      <c r="R2063" s="11"/>
      <c r="T2063" s="10"/>
      <c r="U2063" s="10"/>
    </row>
    <row r="2064" spans="5:21" s="8" customFormat="1" ht="30" customHeight="1">
      <c r="E2064" s="10"/>
      <c r="K2064" s="10"/>
      <c r="M2064" s="10"/>
      <c r="N2064" s="11"/>
      <c r="O2064" s="11"/>
      <c r="P2064" s="19"/>
      <c r="Q2064" s="11"/>
      <c r="R2064" s="11"/>
      <c r="T2064" s="10"/>
      <c r="U2064" s="10"/>
    </row>
    <row r="2065" spans="5:21" s="8" customFormat="1" ht="30" customHeight="1">
      <c r="E2065" s="10"/>
      <c r="K2065" s="10"/>
      <c r="M2065" s="10"/>
      <c r="N2065" s="11"/>
      <c r="O2065" s="11"/>
      <c r="P2065" s="19"/>
      <c r="Q2065" s="11"/>
      <c r="R2065" s="11"/>
      <c r="T2065" s="10"/>
      <c r="U2065" s="10"/>
    </row>
    <row r="2066" spans="5:21" s="8" customFormat="1" ht="30" customHeight="1">
      <c r="E2066" s="10"/>
      <c r="K2066" s="10"/>
      <c r="M2066" s="10"/>
      <c r="N2066" s="11"/>
      <c r="O2066" s="11"/>
      <c r="P2066" s="19"/>
      <c r="Q2066" s="11"/>
      <c r="R2066" s="11"/>
      <c r="T2066" s="10"/>
      <c r="U2066" s="10"/>
    </row>
    <row r="2067" spans="5:21" s="8" customFormat="1" ht="30" customHeight="1">
      <c r="E2067" s="10"/>
      <c r="K2067" s="10"/>
      <c r="M2067" s="10"/>
      <c r="N2067" s="11"/>
      <c r="O2067" s="11"/>
      <c r="P2067" s="19"/>
      <c r="Q2067" s="11"/>
      <c r="R2067" s="11"/>
      <c r="T2067" s="10"/>
      <c r="U2067" s="10"/>
    </row>
    <row r="2068" spans="5:21" s="8" customFormat="1" ht="30" customHeight="1">
      <c r="E2068" s="10"/>
      <c r="K2068" s="10"/>
      <c r="M2068" s="10"/>
      <c r="N2068" s="11"/>
      <c r="O2068" s="11"/>
      <c r="P2068" s="19"/>
      <c r="Q2068" s="11"/>
      <c r="R2068" s="11"/>
      <c r="T2068" s="10"/>
      <c r="U2068" s="10"/>
    </row>
    <row r="2069" spans="5:21" s="8" customFormat="1" ht="30" customHeight="1">
      <c r="E2069" s="10"/>
      <c r="K2069" s="10"/>
      <c r="M2069" s="10"/>
      <c r="N2069" s="11"/>
      <c r="O2069" s="11"/>
      <c r="P2069" s="19"/>
      <c r="Q2069" s="11"/>
      <c r="R2069" s="11"/>
      <c r="T2069" s="10"/>
      <c r="U2069" s="10"/>
    </row>
    <row r="2070" spans="5:21" s="8" customFormat="1" ht="30" customHeight="1">
      <c r="E2070" s="10"/>
      <c r="K2070" s="10"/>
      <c r="M2070" s="10"/>
      <c r="N2070" s="11"/>
      <c r="O2070" s="11"/>
      <c r="P2070" s="19"/>
      <c r="Q2070" s="11"/>
      <c r="R2070" s="11"/>
      <c r="T2070" s="10"/>
      <c r="U2070" s="10"/>
    </row>
    <row r="2071" spans="5:21" s="8" customFormat="1" ht="30" customHeight="1">
      <c r="E2071" s="10"/>
      <c r="K2071" s="10"/>
      <c r="M2071" s="10"/>
      <c r="N2071" s="11"/>
      <c r="O2071" s="11"/>
      <c r="P2071" s="19"/>
      <c r="Q2071" s="11"/>
      <c r="R2071" s="11"/>
      <c r="T2071" s="10"/>
      <c r="U2071" s="10"/>
    </row>
    <row r="2072" spans="5:21" s="8" customFormat="1" ht="30" customHeight="1">
      <c r="E2072" s="10"/>
      <c r="K2072" s="10"/>
      <c r="M2072" s="10"/>
      <c r="N2072" s="11"/>
      <c r="O2072" s="11"/>
      <c r="P2072" s="19"/>
      <c r="Q2072" s="11"/>
      <c r="R2072" s="11"/>
      <c r="T2072" s="10"/>
      <c r="U2072" s="10"/>
    </row>
    <row r="2073" spans="5:21" s="8" customFormat="1" ht="30" customHeight="1">
      <c r="E2073" s="10"/>
      <c r="K2073" s="10"/>
      <c r="M2073" s="10"/>
      <c r="N2073" s="11"/>
      <c r="O2073" s="11"/>
      <c r="P2073" s="19"/>
      <c r="Q2073" s="11"/>
      <c r="R2073" s="11"/>
      <c r="T2073" s="10"/>
      <c r="U2073" s="10"/>
    </row>
    <row r="2074" spans="5:21" s="8" customFormat="1" ht="30" customHeight="1">
      <c r="E2074" s="10"/>
      <c r="K2074" s="10"/>
      <c r="M2074" s="10"/>
      <c r="N2074" s="11"/>
      <c r="O2074" s="11"/>
      <c r="P2074" s="19"/>
      <c r="Q2074" s="11"/>
      <c r="R2074" s="11"/>
      <c r="T2074" s="10"/>
      <c r="U2074" s="10"/>
    </row>
    <row r="2075" spans="5:21" s="8" customFormat="1" ht="30" customHeight="1">
      <c r="E2075" s="10"/>
      <c r="K2075" s="10"/>
      <c r="M2075" s="10"/>
      <c r="N2075" s="11"/>
      <c r="O2075" s="11"/>
      <c r="P2075" s="19"/>
      <c r="Q2075" s="11"/>
      <c r="R2075" s="11"/>
      <c r="T2075" s="10"/>
      <c r="U2075" s="10"/>
    </row>
    <row r="2076" spans="5:21" s="8" customFormat="1" ht="30" customHeight="1">
      <c r="E2076" s="10"/>
      <c r="K2076" s="10"/>
      <c r="M2076" s="10"/>
      <c r="N2076" s="11"/>
      <c r="O2076" s="11"/>
      <c r="P2076" s="19"/>
      <c r="Q2076" s="11"/>
      <c r="R2076" s="11"/>
      <c r="T2076" s="10"/>
      <c r="U2076" s="10"/>
    </row>
    <row r="2077" spans="5:21" s="8" customFormat="1" ht="30" customHeight="1">
      <c r="E2077" s="10"/>
      <c r="K2077" s="10"/>
      <c r="M2077" s="10"/>
      <c r="N2077" s="11"/>
      <c r="O2077" s="11"/>
      <c r="P2077" s="19"/>
      <c r="Q2077" s="11"/>
      <c r="R2077" s="11"/>
      <c r="T2077" s="10"/>
      <c r="U2077" s="10"/>
    </row>
    <row r="2078" spans="5:21" s="8" customFormat="1" ht="30" customHeight="1">
      <c r="E2078" s="10"/>
      <c r="K2078" s="10"/>
      <c r="M2078" s="10"/>
      <c r="N2078" s="11"/>
      <c r="O2078" s="11"/>
      <c r="P2078" s="19"/>
      <c r="Q2078" s="11"/>
      <c r="R2078" s="11"/>
      <c r="T2078" s="10"/>
      <c r="U2078" s="10"/>
    </row>
    <row r="2079" spans="5:21" s="8" customFormat="1" ht="30" customHeight="1">
      <c r="E2079" s="10"/>
      <c r="K2079" s="10"/>
      <c r="M2079" s="10"/>
      <c r="N2079" s="11"/>
      <c r="O2079" s="11"/>
      <c r="P2079" s="19"/>
      <c r="Q2079" s="11"/>
      <c r="R2079" s="11"/>
      <c r="T2079" s="10"/>
      <c r="U2079" s="10"/>
    </row>
    <row r="2080" spans="5:21" s="8" customFormat="1" ht="30" customHeight="1">
      <c r="E2080" s="10"/>
      <c r="K2080" s="10"/>
      <c r="M2080" s="10"/>
      <c r="N2080" s="11"/>
      <c r="O2080" s="11"/>
      <c r="P2080" s="19"/>
      <c r="Q2080" s="11"/>
      <c r="R2080" s="11"/>
      <c r="T2080" s="10"/>
      <c r="U2080" s="10"/>
    </row>
    <row r="2081" spans="5:21" s="8" customFormat="1" ht="30" customHeight="1">
      <c r="E2081" s="10"/>
      <c r="K2081" s="10"/>
      <c r="M2081" s="10"/>
      <c r="N2081" s="11"/>
      <c r="O2081" s="11"/>
      <c r="P2081" s="19"/>
      <c r="Q2081" s="11"/>
      <c r="R2081" s="11"/>
      <c r="T2081" s="10"/>
      <c r="U2081" s="10"/>
    </row>
    <row r="2082" spans="5:21" s="8" customFormat="1" ht="30" customHeight="1">
      <c r="E2082" s="10"/>
      <c r="K2082" s="10"/>
      <c r="M2082" s="10"/>
      <c r="N2082" s="11"/>
      <c r="O2082" s="11"/>
      <c r="P2082" s="19"/>
      <c r="Q2082" s="11"/>
      <c r="R2082" s="11"/>
      <c r="T2082" s="10"/>
      <c r="U2082" s="10"/>
    </row>
    <row r="2083" spans="5:21" s="8" customFormat="1" ht="30" customHeight="1">
      <c r="E2083" s="10"/>
      <c r="K2083" s="10"/>
      <c r="M2083" s="10"/>
      <c r="N2083" s="11"/>
      <c r="O2083" s="11"/>
      <c r="P2083" s="19"/>
      <c r="Q2083" s="11"/>
      <c r="R2083" s="11"/>
      <c r="T2083" s="10"/>
      <c r="U2083" s="10"/>
    </row>
    <row r="2084" spans="5:21" s="8" customFormat="1" ht="30" customHeight="1">
      <c r="E2084" s="10"/>
      <c r="K2084" s="10"/>
      <c r="M2084" s="10"/>
      <c r="N2084" s="11"/>
      <c r="O2084" s="11"/>
      <c r="P2084" s="19"/>
      <c r="Q2084" s="11"/>
      <c r="R2084" s="11"/>
      <c r="T2084" s="10"/>
      <c r="U2084" s="10"/>
    </row>
    <row r="2085" spans="5:21" s="8" customFormat="1" ht="30" customHeight="1">
      <c r="E2085" s="10"/>
      <c r="K2085" s="10"/>
      <c r="M2085" s="10"/>
      <c r="N2085" s="11"/>
      <c r="O2085" s="11"/>
      <c r="P2085" s="19"/>
      <c r="Q2085" s="11"/>
      <c r="R2085" s="11"/>
      <c r="T2085" s="10"/>
      <c r="U2085" s="10"/>
    </row>
    <row r="2086" spans="5:21" s="8" customFormat="1" ht="30" customHeight="1">
      <c r="E2086" s="10"/>
      <c r="K2086" s="10"/>
      <c r="M2086" s="10"/>
      <c r="N2086" s="11"/>
      <c r="O2086" s="11"/>
      <c r="P2086" s="19"/>
      <c r="Q2086" s="11"/>
      <c r="R2086" s="11"/>
      <c r="T2086" s="10"/>
      <c r="U2086" s="10"/>
    </row>
    <row r="2087" spans="5:21" s="8" customFormat="1" ht="30" customHeight="1">
      <c r="E2087" s="10"/>
      <c r="K2087" s="10"/>
      <c r="M2087" s="10"/>
      <c r="N2087" s="11"/>
      <c r="O2087" s="11"/>
      <c r="P2087" s="19"/>
      <c r="Q2087" s="11"/>
      <c r="R2087" s="11"/>
      <c r="T2087" s="10"/>
      <c r="U2087" s="10"/>
    </row>
    <row r="2088" spans="5:21" s="8" customFormat="1" ht="30" customHeight="1">
      <c r="E2088" s="10"/>
      <c r="K2088" s="10"/>
      <c r="M2088" s="10"/>
      <c r="N2088" s="11"/>
      <c r="O2088" s="11"/>
      <c r="P2088" s="19"/>
      <c r="Q2088" s="11"/>
      <c r="R2088" s="11"/>
      <c r="T2088" s="10"/>
      <c r="U2088" s="10"/>
    </row>
    <row r="2089" spans="5:21" s="8" customFormat="1" ht="30" customHeight="1">
      <c r="E2089" s="10"/>
      <c r="K2089" s="10"/>
      <c r="M2089" s="10"/>
      <c r="N2089" s="11"/>
      <c r="O2089" s="11"/>
      <c r="P2089" s="19"/>
      <c r="Q2089" s="11"/>
      <c r="R2089" s="11"/>
      <c r="T2089" s="10"/>
      <c r="U2089" s="10"/>
    </row>
    <row r="2090" spans="5:21" s="8" customFormat="1" ht="30" customHeight="1">
      <c r="E2090" s="10"/>
      <c r="K2090" s="10"/>
      <c r="M2090" s="10"/>
      <c r="N2090" s="11"/>
      <c r="O2090" s="11"/>
      <c r="P2090" s="19"/>
      <c r="Q2090" s="11"/>
      <c r="R2090" s="11"/>
      <c r="T2090" s="10"/>
      <c r="U2090" s="10"/>
    </row>
    <row r="2091" spans="5:21" s="8" customFormat="1" ht="30" customHeight="1">
      <c r="E2091" s="10"/>
      <c r="K2091" s="10"/>
      <c r="M2091" s="10"/>
      <c r="N2091" s="11"/>
      <c r="O2091" s="11"/>
      <c r="P2091" s="19"/>
      <c r="Q2091" s="11"/>
      <c r="R2091" s="11"/>
      <c r="T2091" s="10"/>
      <c r="U2091" s="10"/>
    </row>
    <row r="2092" spans="5:21" s="8" customFormat="1" ht="30" customHeight="1">
      <c r="E2092" s="10"/>
      <c r="K2092" s="10"/>
      <c r="M2092" s="10"/>
      <c r="N2092" s="11"/>
      <c r="O2092" s="11"/>
      <c r="P2092" s="19"/>
      <c r="Q2092" s="11"/>
      <c r="R2092" s="11"/>
      <c r="T2092" s="10"/>
      <c r="U2092" s="10"/>
    </row>
    <row r="2093" spans="5:21" s="8" customFormat="1" ht="30" customHeight="1">
      <c r="E2093" s="10"/>
      <c r="K2093" s="10"/>
      <c r="M2093" s="10"/>
      <c r="N2093" s="11"/>
      <c r="O2093" s="11"/>
      <c r="P2093" s="19"/>
      <c r="Q2093" s="11"/>
      <c r="R2093" s="11"/>
      <c r="T2093" s="10"/>
      <c r="U2093" s="10"/>
    </row>
    <row r="2094" spans="5:21" s="8" customFormat="1" ht="30" customHeight="1">
      <c r="E2094" s="10"/>
      <c r="K2094" s="10"/>
      <c r="M2094" s="10"/>
      <c r="N2094" s="11"/>
      <c r="O2094" s="11"/>
      <c r="P2094" s="19"/>
      <c r="Q2094" s="11"/>
      <c r="R2094" s="11"/>
      <c r="T2094" s="10"/>
      <c r="U2094" s="10"/>
    </row>
    <row r="2095" spans="5:21" s="8" customFormat="1" ht="30" customHeight="1">
      <c r="E2095" s="10"/>
      <c r="K2095" s="10"/>
      <c r="M2095" s="10"/>
      <c r="N2095" s="11"/>
      <c r="O2095" s="11"/>
      <c r="P2095" s="19"/>
      <c r="Q2095" s="11"/>
      <c r="R2095" s="11"/>
      <c r="T2095" s="10"/>
      <c r="U2095" s="10"/>
    </row>
    <row r="2096" spans="5:21" s="8" customFormat="1" ht="30" customHeight="1">
      <c r="E2096" s="10"/>
      <c r="K2096" s="10"/>
      <c r="M2096" s="10"/>
      <c r="N2096" s="11"/>
      <c r="O2096" s="11"/>
      <c r="P2096" s="19"/>
      <c r="Q2096" s="11"/>
      <c r="R2096" s="11"/>
      <c r="T2096" s="10"/>
      <c r="U2096" s="10"/>
    </row>
    <row r="2097" spans="5:21" s="8" customFormat="1" ht="30" customHeight="1">
      <c r="E2097" s="10"/>
      <c r="K2097" s="10"/>
      <c r="M2097" s="10"/>
      <c r="N2097" s="11"/>
      <c r="O2097" s="11"/>
      <c r="P2097" s="19"/>
      <c r="Q2097" s="11"/>
      <c r="R2097" s="11"/>
      <c r="T2097" s="10"/>
      <c r="U2097" s="10"/>
    </row>
    <row r="2098" spans="5:21" s="8" customFormat="1" ht="30" customHeight="1">
      <c r="E2098" s="10"/>
      <c r="K2098" s="10"/>
      <c r="M2098" s="10"/>
      <c r="N2098" s="11"/>
      <c r="O2098" s="11"/>
      <c r="P2098" s="19"/>
      <c r="Q2098" s="11"/>
      <c r="R2098" s="11"/>
      <c r="T2098" s="10"/>
      <c r="U2098" s="10"/>
    </row>
    <row r="2099" spans="5:21" s="8" customFormat="1" ht="30" customHeight="1">
      <c r="E2099" s="10"/>
      <c r="K2099" s="10"/>
      <c r="M2099" s="10"/>
      <c r="N2099" s="11"/>
      <c r="O2099" s="11"/>
      <c r="P2099" s="19"/>
      <c r="Q2099" s="11"/>
      <c r="R2099" s="11"/>
      <c r="T2099" s="10"/>
      <c r="U2099" s="10"/>
    </row>
    <row r="2100" spans="5:21" s="8" customFormat="1" ht="30" customHeight="1">
      <c r="E2100" s="10"/>
      <c r="K2100" s="10"/>
      <c r="M2100" s="10"/>
      <c r="N2100" s="11"/>
      <c r="O2100" s="11"/>
      <c r="P2100" s="19"/>
      <c r="Q2100" s="11"/>
      <c r="R2100" s="11"/>
      <c r="T2100" s="10"/>
      <c r="U2100" s="10"/>
    </row>
    <row r="2101" spans="5:21" s="8" customFormat="1" ht="30" customHeight="1">
      <c r="E2101" s="10"/>
      <c r="K2101" s="10"/>
      <c r="M2101" s="10"/>
      <c r="N2101" s="11"/>
      <c r="O2101" s="11"/>
      <c r="P2101" s="19"/>
      <c r="Q2101" s="11"/>
      <c r="R2101" s="11"/>
      <c r="T2101" s="10"/>
      <c r="U2101" s="10"/>
    </row>
    <row r="2102" spans="5:21" s="8" customFormat="1" ht="30" customHeight="1">
      <c r="E2102" s="10"/>
      <c r="K2102" s="10"/>
      <c r="M2102" s="10"/>
      <c r="N2102" s="11"/>
      <c r="O2102" s="11"/>
      <c r="P2102" s="19"/>
      <c r="Q2102" s="11"/>
      <c r="R2102" s="11"/>
      <c r="T2102" s="10"/>
      <c r="U2102" s="10"/>
    </row>
    <row r="2103" spans="5:21" s="8" customFormat="1" ht="30" customHeight="1">
      <c r="E2103" s="10"/>
      <c r="K2103" s="10"/>
      <c r="M2103" s="10"/>
      <c r="N2103" s="11"/>
      <c r="O2103" s="11"/>
      <c r="P2103" s="19"/>
      <c r="Q2103" s="11"/>
      <c r="R2103" s="11"/>
      <c r="T2103" s="10"/>
      <c r="U2103" s="10"/>
    </row>
    <row r="2104" spans="5:21" s="8" customFormat="1" ht="30" customHeight="1">
      <c r="E2104" s="10"/>
      <c r="K2104" s="10"/>
      <c r="M2104" s="10"/>
      <c r="N2104" s="11"/>
      <c r="O2104" s="11"/>
      <c r="P2104" s="19"/>
      <c r="Q2104" s="11"/>
      <c r="R2104" s="11"/>
      <c r="T2104" s="10"/>
      <c r="U2104" s="10"/>
    </row>
    <row r="2105" spans="5:21" s="8" customFormat="1" ht="30" customHeight="1">
      <c r="E2105" s="10"/>
      <c r="K2105" s="10"/>
      <c r="M2105" s="10"/>
      <c r="N2105" s="11"/>
      <c r="O2105" s="11"/>
      <c r="P2105" s="19"/>
      <c r="Q2105" s="11"/>
      <c r="R2105" s="11"/>
      <c r="T2105" s="10"/>
      <c r="U2105" s="10"/>
    </row>
    <row r="2106" spans="5:21" s="8" customFormat="1" ht="30" customHeight="1">
      <c r="E2106" s="10"/>
      <c r="K2106" s="10"/>
      <c r="M2106" s="10"/>
      <c r="N2106" s="11"/>
      <c r="O2106" s="11"/>
      <c r="P2106" s="19"/>
      <c r="Q2106" s="11"/>
      <c r="R2106" s="11"/>
      <c r="T2106" s="10"/>
      <c r="U2106" s="10"/>
    </row>
    <row r="2107" spans="5:21" s="8" customFormat="1" ht="30" customHeight="1">
      <c r="E2107" s="10"/>
      <c r="K2107" s="10"/>
      <c r="M2107" s="10"/>
      <c r="N2107" s="11"/>
      <c r="O2107" s="11"/>
      <c r="P2107" s="19"/>
      <c r="Q2107" s="11"/>
      <c r="R2107" s="11"/>
      <c r="T2107" s="10"/>
      <c r="U2107" s="10"/>
    </row>
    <row r="2108" spans="5:21" s="8" customFormat="1" ht="30" customHeight="1">
      <c r="E2108" s="10"/>
      <c r="K2108" s="10"/>
      <c r="M2108" s="10"/>
      <c r="N2108" s="11"/>
      <c r="O2108" s="11"/>
      <c r="P2108" s="19"/>
      <c r="Q2108" s="11"/>
      <c r="R2108" s="11"/>
      <c r="T2108" s="10"/>
      <c r="U2108" s="10"/>
    </row>
    <row r="2109" spans="5:21" s="8" customFormat="1" ht="30" customHeight="1">
      <c r="E2109" s="10"/>
      <c r="K2109" s="10"/>
      <c r="M2109" s="10"/>
      <c r="N2109" s="11"/>
      <c r="O2109" s="11"/>
      <c r="P2109" s="19"/>
      <c r="Q2109" s="11"/>
      <c r="R2109" s="11"/>
      <c r="T2109" s="10"/>
      <c r="U2109" s="10"/>
    </row>
    <row r="2110" spans="5:21" s="8" customFormat="1" ht="30" customHeight="1">
      <c r="E2110" s="10"/>
      <c r="K2110" s="10"/>
      <c r="M2110" s="10"/>
      <c r="N2110" s="11"/>
      <c r="O2110" s="11"/>
      <c r="P2110" s="19"/>
      <c r="Q2110" s="11"/>
      <c r="R2110" s="11"/>
      <c r="T2110" s="10"/>
      <c r="U2110" s="10"/>
    </row>
    <row r="2111" spans="5:21" s="8" customFormat="1" ht="30" customHeight="1">
      <c r="E2111" s="10"/>
      <c r="K2111" s="10"/>
      <c r="M2111" s="10"/>
      <c r="N2111" s="11"/>
      <c r="O2111" s="11"/>
      <c r="P2111" s="19"/>
      <c r="Q2111" s="11"/>
      <c r="R2111" s="11"/>
      <c r="T2111" s="10"/>
      <c r="U2111" s="10"/>
    </row>
    <row r="2112" spans="5:21" s="8" customFormat="1" ht="30" customHeight="1">
      <c r="E2112" s="10"/>
      <c r="K2112" s="10"/>
      <c r="M2112" s="10"/>
      <c r="N2112" s="11"/>
      <c r="O2112" s="11"/>
      <c r="P2112" s="19"/>
      <c r="Q2112" s="11"/>
      <c r="R2112" s="11"/>
      <c r="T2112" s="10"/>
      <c r="U2112" s="10"/>
    </row>
    <row r="2113" spans="5:21" s="8" customFormat="1" ht="30" customHeight="1">
      <c r="E2113" s="10"/>
      <c r="K2113" s="10"/>
      <c r="M2113" s="10"/>
      <c r="N2113" s="11"/>
      <c r="O2113" s="11"/>
      <c r="P2113" s="19"/>
      <c r="Q2113" s="11"/>
      <c r="R2113" s="11"/>
      <c r="T2113" s="10"/>
      <c r="U2113" s="10"/>
    </row>
    <row r="2114" spans="5:21" s="8" customFormat="1" ht="30" customHeight="1">
      <c r="E2114" s="10"/>
      <c r="K2114" s="10"/>
      <c r="M2114" s="10"/>
      <c r="N2114" s="11"/>
      <c r="O2114" s="11"/>
      <c r="P2114" s="19"/>
      <c r="Q2114" s="11"/>
      <c r="R2114" s="11"/>
      <c r="T2114" s="10"/>
      <c r="U2114" s="10"/>
    </row>
    <row r="2115" spans="5:21" s="8" customFormat="1" ht="30" customHeight="1">
      <c r="E2115" s="10"/>
      <c r="K2115" s="10"/>
      <c r="M2115" s="10"/>
      <c r="N2115" s="11"/>
      <c r="O2115" s="11"/>
      <c r="P2115" s="19"/>
      <c r="Q2115" s="11"/>
      <c r="R2115" s="11"/>
      <c r="T2115" s="10"/>
      <c r="U2115" s="10"/>
    </row>
    <row r="2116" spans="5:21" s="8" customFormat="1" ht="30" customHeight="1">
      <c r="E2116" s="10"/>
      <c r="K2116" s="10"/>
      <c r="M2116" s="10"/>
      <c r="N2116" s="11"/>
      <c r="O2116" s="11"/>
      <c r="P2116" s="19"/>
      <c r="Q2116" s="11"/>
      <c r="R2116" s="11"/>
      <c r="T2116" s="10"/>
      <c r="U2116" s="10"/>
    </row>
    <row r="2117" spans="5:21" s="8" customFormat="1" ht="30" customHeight="1">
      <c r="E2117" s="10"/>
      <c r="K2117" s="10"/>
      <c r="M2117" s="10"/>
      <c r="N2117" s="11"/>
      <c r="O2117" s="11"/>
      <c r="P2117" s="19"/>
      <c r="Q2117" s="11"/>
      <c r="R2117" s="11"/>
      <c r="T2117" s="10"/>
      <c r="U2117" s="10"/>
    </row>
    <row r="2118" spans="5:21" s="8" customFormat="1" ht="30" customHeight="1">
      <c r="E2118" s="10"/>
      <c r="K2118" s="10"/>
      <c r="M2118" s="10"/>
      <c r="N2118" s="11"/>
      <c r="O2118" s="11"/>
      <c r="P2118" s="19"/>
      <c r="Q2118" s="11"/>
      <c r="R2118" s="11"/>
      <c r="T2118" s="10"/>
      <c r="U2118" s="10"/>
    </row>
    <row r="2119" spans="5:21" s="8" customFormat="1" ht="30" customHeight="1">
      <c r="E2119" s="10"/>
      <c r="K2119" s="10"/>
      <c r="M2119" s="10"/>
      <c r="N2119" s="11"/>
      <c r="O2119" s="11"/>
      <c r="P2119" s="19"/>
      <c r="Q2119" s="11"/>
      <c r="R2119" s="11"/>
      <c r="T2119" s="10"/>
      <c r="U2119" s="10"/>
    </row>
    <row r="2120" spans="5:21" s="8" customFormat="1" ht="30" customHeight="1">
      <c r="E2120" s="10"/>
      <c r="K2120" s="10"/>
      <c r="M2120" s="10"/>
      <c r="N2120" s="11"/>
      <c r="O2120" s="11"/>
      <c r="P2120" s="19"/>
      <c r="Q2120" s="11"/>
      <c r="R2120" s="11"/>
      <c r="T2120" s="10"/>
      <c r="U2120" s="10"/>
    </row>
    <row r="2121" spans="5:21" s="8" customFormat="1" ht="30" customHeight="1">
      <c r="E2121" s="10"/>
      <c r="K2121" s="10"/>
      <c r="M2121" s="10"/>
      <c r="N2121" s="11"/>
      <c r="O2121" s="11"/>
      <c r="P2121" s="19"/>
      <c r="Q2121" s="11"/>
      <c r="R2121" s="11"/>
      <c r="T2121" s="10"/>
      <c r="U2121" s="10"/>
    </row>
    <row r="2122" spans="5:21" s="8" customFormat="1" ht="30" customHeight="1">
      <c r="E2122" s="10"/>
      <c r="K2122" s="10"/>
      <c r="M2122" s="10"/>
      <c r="N2122" s="11"/>
      <c r="O2122" s="11"/>
      <c r="P2122" s="19"/>
      <c r="Q2122" s="11"/>
      <c r="R2122" s="11"/>
      <c r="T2122" s="10"/>
      <c r="U2122" s="10"/>
    </row>
    <row r="2123" spans="5:21" s="8" customFormat="1" ht="30" customHeight="1">
      <c r="E2123" s="10"/>
      <c r="K2123" s="10"/>
      <c r="M2123" s="10"/>
      <c r="N2123" s="11"/>
      <c r="O2123" s="11"/>
      <c r="P2123" s="19"/>
      <c r="Q2123" s="11"/>
      <c r="R2123" s="11"/>
      <c r="T2123" s="10"/>
      <c r="U2123" s="10"/>
    </row>
    <row r="2124" spans="5:21" s="8" customFormat="1" ht="30" customHeight="1">
      <c r="E2124" s="10"/>
      <c r="K2124" s="10"/>
      <c r="M2124" s="10"/>
      <c r="N2124" s="11"/>
      <c r="O2124" s="11"/>
      <c r="P2124" s="19"/>
      <c r="Q2124" s="11"/>
      <c r="R2124" s="11"/>
      <c r="T2124" s="10"/>
      <c r="U2124" s="10"/>
    </row>
    <row r="2125" spans="5:21" s="8" customFormat="1" ht="30" customHeight="1">
      <c r="E2125" s="10"/>
      <c r="K2125" s="10"/>
      <c r="M2125" s="10"/>
      <c r="N2125" s="11"/>
      <c r="O2125" s="11"/>
      <c r="P2125" s="19"/>
      <c r="Q2125" s="11"/>
      <c r="R2125" s="11"/>
      <c r="T2125" s="10"/>
      <c r="U2125" s="10"/>
    </row>
    <row r="2126" spans="5:21" s="8" customFormat="1" ht="30" customHeight="1">
      <c r="E2126" s="10"/>
      <c r="K2126" s="10"/>
      <c r="M2126" s="10"/>
      <c r="N2126" s="11"/>
      <c r="O2126" s="11"/>
      <c r="P2126" s="19"/>
      <c r="Q2126" s="11"/>
      <c r="R2126" s="11"/>
      <c r="T2126" s="10"/>
      <c r="U2126" s="10"/>
    </row>
    <row r="2127" spans="5:21" s="8" customFormat="1" ht="30" customHeight="1">
      <c r="E2127" s="10"/>
      <c r="K2127" s="10"/>
      <c r="M2127" s="10"/>
      <c r="N2127" s="11"/>
      <c r="O2127" s="11"/>
      <c r="P2127" s="19"/>
      <c r="Q2127" s="11"/>
      <c r="R2127" s="11"/>
      <c r="T2127" s="10"/>
      <c r="U2127" s="10"/>
    </row>
    <row r="2128" spans="5:21" s="8" customFormat="1" ht="30" customHeight="1">
      <c r="E2128" s="10"/>
      <c r="K2128" s="10"/>
      <c r="M2128" s="10"/>
      <c r="N2128" s="11"/>
      <c r="O2128" s="11"/>
      <c r="P2128" s="19"/>
      <c r="Q2128" s="11"/>
      <c r="R2128" s="11"/>
      <c r="T2128" s="10"/>
      <c r="U2128" s="10"/>
    </row>
    <row r="2129" spans="5:21" s="8" customFormat="1" ht="30" customHeight="1">
      <c r="E2129" s="10"/>
      <c r="K2129" s="10"/>
      <c r="M2129" s="10"/>
      <c r="N2129" s="11"/>
      <c r="O2129" s="11"/>
      <c r="P2129" s="19"/>
      <c r="Q2129" s="11"/>
      <c r="R2129" s="11"/>
      <c r="T2129" s="10"/>
      <c r="U2129" s="10"/>
    </row>
    <row r="2130" spans="5:21" s="8" customFormat="1" ht="30" customHeight="1">
      <c r="E2130" s="10"/>
      <c r="K2130" s="10"/>
      <c r="M2130" s="10"/>
      <c r="N2130" s="11"/>
      <c r="O2130" s="11"/>
      <c r="P2130" s="19"/>
      <c r="Q2130" s="11"/>
      <c r="R2130" s="11"/>
      <c r="T2130" s="10"/>
      <c r="U2130" s="10"/>
    </row>
    <row r="2131" spans="5:21" s="8" customFormat="1" ht="30" customHeight="1">
      <c r="E2131" s="10"/>
      <c r="K2131" s="10"/>
      <c r="M2131" s="10"/>
      <c r="N2131" s="11"/>
      <c r="O2131" s="11"/>
      <c r="P2131" s="19"/>
      <c r="Q2131" s="11"/>
      <c r="R2131" s="11"/>
      <c r="T2131" s="10"/>
      <c r="U2131" s="10"/>
    </row>
    <row r="2132" spans="5:21" s="8" customFormat="1" ht="30" customHeight="1">
      <c r="E2132" s="10"/>
      <c r="K2132" s="10"/>
      <c r="M2132" s="10"/>
      <c r="N2132" s="11"/>
      <c r="O2132" s="11"/>
      <c r="P2132" s="19"/>
      <c r="Q2132" s="11"/>
      <c r="R2132" s="11"/>
      <c r="T2132" s="10"/>
      <c r="U2132" s="10"/>
    </row>
    <row r="2133" spans="5:21" s="8" customFormat="1" ht="30" customHeight="1">
      <c r="E2133" s="10"/>
      <c r="K2133" s="10"/>
      <c r="M2133" s="10"/>
      <c r="N2133" s="11"/>
      <c r="O2133" s="11"/>
      <c r="P2133" s="19"/>
      <c r="Q2133" s="11"/>
      <c r="R2133" s="11"/>
      <c r="T2133" s="10"/>
      <c r="U2133" s="10"/>
    </row>
    <row r="2134" spans="5:21" s="8" customFormat="1" ht="30" customHeight="1">
      <c r="E2134" s="10"/>
      <c r="K2134" s="10"/>
      <c r="M2134" s="10"/>
      <c r="N2134" s="11"/>
      <c r="O2134" s="11"/>
      <c r="P2134" s="19"/>
      <c r="Q2134" s="11"/>
      <c r="R2134" s="11"/>
      <c r="T2134" s="10"/>
      <c r="U2134" s="10"/>
    </row>
    <row r="2135" spans="5:21" s="8" customFormat="1" ht="30" customHeight="1">
      <c r="E2135" s="10"/>
      <c r="K2135" s="10"/>
      <c r="M2135" s="10"/>
      <c r="N2135" s="11"/>
      <c r="O2135" s="11"/>
      <c r="P2135" s="19"/>
      <c r="Q2135" s="11"/>
      <c r="R2135" s="11"/>
      <c r="T2135" s="10"/>
      <c r="U2135" s="10"/>
    </row>
    <row r="2136" spans="5:21" s="8" customFormat="1" ht="30" customHeight="1">
      <c r="E2136" s="10"/>
      <c r="K2136" s="10"/>
      <c r="M2136" s="10"/>
      <c r="N2136" s="11"/>
      <c r="O2136" s="11"/>
      <c r="P2136" s="19"/>
      <c r="Q2136" s="11"/>
      <c r="R2136" s="11"/>
      <c r="T2136" s="10"/>
      <c r="U2136" s="10"/>
    </row>
    <row r="2137" spans="5:21" s="8" customFormat="1" ht="30" customHeight="1">
      <c r="E2137" s="10"/>
      <c r="K2137" s="10"/>
      <c r="M2137" s="10"/>
      <c r="N2137" s="11"/>
      <c r="O2137" s="11"/>
      <c r="P2137" s="19"/>
      <c r="Q2137" s="11"/>
      <c r="R2137" s="11"/>
      <c r="T2137" s="10"/>
      <c r="U2137" s="10"/>
    </row>
    <row r="2138" spans="5:21" s="8" customFormat="1" ht="30" customHeight="1">
      <c r="E2138" s="10"/>
      <c r="K2138" s="10"/>
      <c r="M2138" s="10"/>
      <c r="N2138" s="11"/>
      <c r="O2138" s="11"/>
      <c r="P2138" s="19"/>
      <c r="Q2138" s="11"/>
      <c r="R2138" s="11"/>
      <c r="T2138" s="10"/>
      <c r="U2138" s="10"/>
    </row>
    <row r="2139" spans="5:21" s="8" customFormat="1" ht="30" customHeight="1">
      <c r="E2139" s="10"/>
      <c r="K2139" s="10"/>
      <c r="M2139" s="10"/>
      <c r="N2139" s="11"/>
      <c r="O2139" s="11"/>
      <c r="P2139" s="19"/>
      <c r="Q2139" s="11"/>
      <c r="R2139" s="11"/>
      <c r="T2139" s="10"/>
      <c r="U2139" s="10"/>
    </row>
    <row r="2140" spans="5:21" s="8" customFormat="1" ht="30" customHeight="1">
      <c r="E2140" s="10"/>
      <c r="K2140" s="10"/>
      <c r="M2140" s="10"/>
      <c r="N2140" s="11"/>
      <c r="O2140" s="11"/>
      <c r="P2140" s="19"/>
      <c r="Q2140" s="11"/>
      <c r="R2140" s="11"/>
      <c r="T2140" s="10"/>
      <c r="U2140" s="10"/>
    </row>
    <row r="2141" spans="5:21" s="8" customFormat="1" ht="30" customHeight="1">
      <c r="E2141" s="10"/>
      <c r="K2141" s="10"/>
      <c r="M2141" s="10"/>
      <c r="N2141" s="11"/>
      <c r="O2141" s="11"/>
      <c r="P2141" s="19"/>
      <c r="Q2141" s="11"/>
      <c r="R2141" s="11"/>
      <c r="T2141" s="10"/>
      <c r="U2141" s="10"/>
    </row>
    <row r="2142" spans="5:21" s="8" customFormat="1" ht="30" customHeight="1">
      <c r="E2142" s="10"/>
      <c r="K2142" s="10"/>
      <c r="M2142" s="10"/>
      <c r="N2142" s="11"/>
      <c r="O2142" s="11"/>
      <c r="P2142" s="19"/>
      <c r="Q2142" s="11"/>
      <c r="R2142" s="11"/>
      <c r="T2142" s="10"/>
      <c r="U2142" s="10"/>
    </row>
    <row r="2143" spans="5:21" s="8" customFormat="1" ht="30" customHeight="1">
      <c r="E2143" s="10"/>
      <c r="K2143" s="10"/>
      <c r="M2143" s="10"/>
      <c r="N2143" s="11"/>
      <c r="O2143" s="11"/>
      <c r="P2143" s="19"/>
      <c r="Q2143" s="11"/>
      <c r="R2143" s="11"/>
      <c r="T2143" s="10"/>
      <c r="U2143" s="10"/>
    </row>
    <row r="2144" spans="5:21" s="8" customFormat="1" ht="30" customHeight="1">
      <c r="E2144" s="10"/>
      <c r="K2144" s="10"/>
      <c r="M2144" s="10"/>
      <c r="N2144" s="11"/>
      <c r="O2144" s="11"/>
      <c r="P2144" s="19"/>
      <c r="Q2144" s="11"/>
      <c r="R2144" s="11"/>
      <c r="T2144" s="10"/>
      <c r="U2144" s="10"/>
    </row>
    <row r="2145" spans="5:21" s="8" customFormat="1" ht="30" customHeight="1">
      <c r="E2145" s="10"/>
      <c r="K2145" s="10"/>
      <c r="M2145" s="10"/>
      <c r="N2145" s="11"/>
      <c r="O2145" s="11"/>
      <c r="P2145" s="19"/>
      <c r="Q2145" s="11"/>
      <c r="R2145" s="11"/>
      <c r="T2145" s="10"/>
      <c r="U2145" s="10"/>
    </row>
    <row r="2146" spans="5:21" s="8" customFormat="1" ht="30" customHeight="1">
      <c r="E2146" s="10"/>
      <c r="K2146" s="10"/>
      <c r="M2146" s="10"/>
      <c r="N2146" s="11"/>
      <c r="O2146" s="11"/>
      <c r="P2146" s="19"/>
      <c r="Q2146" s="11"/>
      <c r="R2146" s="11"/>
      <c r="T2146" s="10"/>
      <c r="U2146" s="10"/>
    </row>
    <row r="2147" spans="5:21" s="8" customFormat="1" ht="30" customHeight="1">
      <c r="E2147" s="10"/>
      <c r="K2147" s="10"/>
      <c r="M2147" s="10"/>
      <c r="N2147" s="11"/>
      <c r="O2147" s="11"/>
      <c r="P2147" s="19"/>
      <c r="Q2147" s="11"/>
      <c r="R2147" s="11"/>
      <c r="T2147" s="10"/>
      <c r="U2147" s="10"/>
    </row>
    <row r="2148" spans="5:21" s="8" customFormat="1" ht="30" customHeight="1">
      <c r="E2148" s="10"/>
      <c r="K2148" s="10"/>
      <c r="M2148" s="10"/>
      <c r="N2148" s="11"/>
      <c r="O2148" s="11"/>
      <c r="P2148" s="19"/>
      <c r="Q2148" s="11"/>
      <c r="R2148" s="11"/>
      <c r="T2148" s="10"/>
      <c r="U2148" s="10"/>
    </row>
    <row r="2149" spans="5:21" s="8" customFormat="1" ht="30" customHeight="1">
      <c r="E2149" s="10"/>
      <c r="K2149" s="10"/>
      <c r="M2149" s="10"/>
      <c r="N2149" s="11"/>
      <c r="O2149" s="11"/>
      <c r="P2149" s="19"/>
      <c r="Q2149" s="11"/>
      <c r="R2149" s="11"/>
      <c r="T2149" s="10"/>
      <c r="U2149" s="10"/>
    </row>
    <row r="2150" spans="5:21" s="8" customFormat="1" ht="30" customHeight="1">
      <c r="E2150" s="10"/>
      <c r="K2150" s="10"/>
      <c r="M2150" s="10"/>
      <c r="N2150" s="11"/>
      <c r="O2150" s="11"/>
      <c r="P2150" s="19"/>
      <c r="Q2150" s="11"/>
      <c r="R2150" s="11"/>
      <c r="T2150" s="10"/>
      <c r="U2150" s="10"/>
    </row>
    <row r="2151" spans="5:21" s="8" customFormat="1" ht="30" customHeight="1">
      <c r="E2151" s="10"/>
      <c r="K2151" s="10"/>
      <c r="M2151" s="10"/>
      <c r="N2151" s="11"/>
      <c r="O2151" s="11"/>
      <c r="P2151" s="19"/>
      <c r="Q2151" s="11"/>
      <c r="R2151" s="11"/>
      <c r="T2151" s="10"/>
      <c r="U2151" s="10"/>
    </row>
    <row r="2152" spans="5:21" s="8" customFormat="1" ht="30" customHeight="1">
      <c r="E2152" s="10"/>
      <c r="K2152" s="10"/>
      <c r="M2152" s="10"/>
      <c r="N2152" s="11"/>
      <c r="O2152" s="11"/>
      <c r="P2152" s="19"/>
      <c r="Q2152" s="11"/>
      <c r="R2152" s="11"/>
      <c r="T2152" s="10"/>
      <c r="U2152" s="10"/>
    </row>
    <row r="2153" spans="5:21" s="8" customFormat="1" ht="30" customHeight="1">
      <c r="E2153" s="10"/>
      <c r="K2153" s="10"/>
      <c r="M2153" s="10"/>
      <c r="N2153" s="11"/>
      <c r="O2153" s="11"/>
      <c r="P2153" s="19"/>
      <c r="Q2153" s="11"/>
      <c r="R2153" s="11"/>
      <c r="T2153" s="10"/>
      <c r="U2153" s="10"/>
    </row>
    <row r="2154" spans="5:21" s="8" customFormat="1" ht="30" customHeight="1">
      <c r="E2154" s="10"/>
      <c r="K2154" s="10"/>
      <c r="M2154" s="10"/>
      <c r="N2154" s="11"/>
      <c r="O2154" s="11"/>
      <c r="P2154" s="19"/>
      <c r="Q2154" s="11"/>
      <c r="R2154" s="11"/>
      <c r="T2154" s="10"/>
      <c r="U2154" s="10"/>
    </row>
    <row r="2155" spans="5:21" s="8" customFormat="1" ht="30" customHeight="1">
      <c r="E2155" s="10"/>
      <c r="K2155" s="10"/>
      <c r="M2155" s="10"/>
      <c r="N2155" s="11"/>
      <c r="O2155" s="11"/>
      <c r="P2155" s="19"/>
      <c r="Q2155" s="11"/>
      <c r="R2155" s="11"/>
      <c r="T2155" s="10"/>
      <c r="U2155" s="10"/>
    </row>
    <row r="2156" spans="5:21" s="8" customFormat="1" ht="30" customHeight="1">
      <c r="E2156" s="10"/>
      <c r="K2156" s="10"/>
      <c r="M2156" s="10"/>
      <c r="N2156" s="11"/>
      <c r="O2156" s="11"/>
      <c r="P2156" s="19"/>
      <c r="Q2156" s="11"/>
      <c r="R2156" s="11"/>
      <c r="T2156" s="10"/>
      <c r="U2156" s="10"/>
    </row>
    <row r="2157" spans="5:21" s="8" customFormat="1" ht="30" customHeight="1">
      <c r="E2157" s="10"/>
      <c r="K2157" s="10"/>
      <c r="M2157" s="10"/>
      <c r="N2157" s="11"/>
      <c r="O2157" s="11"/>
      <c r="P2157" s="19"/>
      <c r="Q2157" s="11"/>
      <c r="R2157" s="11"/>
      <c r="T2157" s="10"/>
      <c r="U2157" s="10"/>
    </row>
    <row r="2158" spans="5:21" s="8" customFormat="1" ht="30" customHeight="1">
      <c r="E2158" s="10"/>
      <c r="K2158" s="10"/>
      <c r="M2158" s="10"/>
      <c r="N2158" s="11"/>
      <c r="O2158" s="11"/>
      <c r="P2158" s="19"/>
      <c r="Q2158" s="11"/>
      <c r="R2158" s="11"/>
      <c r="T2158" s="10"/>
      <c r="U2158" s="10"/>
    </row>
    <row r="2159" spans="5:21" s="8" customFormat="1" ht="30" customHeight="1">
      <c r="E2159" s="10"/>
      <c r="K2159" s="10"/>
      <c r="M2159" s="10"/>
      <c r="N2159" s="11"/>
      <c r="O2159" s="11"/>
      <c r="P2159" s="19"/>
      <c r="Q2159" s="11"/>
      <c r="R2159" s="11"/>
      <c r="T2159" s="10"/>
      <c r="U2159" s="10"/>
    </row>
    <row r="2160" spans="5:21" s="8" customFormat="1" ht="30" customHeight="1">
      <c r="E2160" s="10"/>
      <c r="K2160" s="10"/>
      <c r="M2160" s="10"/>
      <c r="N2160" s="11"/>
      <c r="O2160" s="11"/>
      <c r="P2160" s="19"/>
      <c r="Q2160" s="11"/>
      <c r="R2160" s="11"/>
      <c r="T2160" s="10"/>
      <c r="U2160" s="10"/>
    </row>
    <row r="2161" spans="5:21" s="8" customFormat="1" ht="30" customHeight="1">
      <c r="E2161" s="10"/>
      <c r="K2161" s="10"/>
      <c r="M2161" s="10"/>
      <c r="N2161" s="11"/>
      <c r="O2161" s="11"/>
      <c r="P2161" s="19"/>
      <c r="Q2161" s="11"/>
      <c r="R2161" s="11"/>
      <c r="T2161" s="10"/>
      <c r="U2161" s="10"/>
    </row>
    <row r="2162" spans="5:21" s="8" customFormat="1" ht="30" customHeight="1">
      <c r="E2162" s="10"/>
      <c r="K2162" s="10"/>
      <c r="M2162" s="10"/>
      <c r="N2162" s="11"/>
      <c r="O2162" s="11"/>
      <c r="P2162" s="19"/>
      <c r="Q2162" s="11"/>
      <c r="R2162" s="11"/>
      <c r="T2162" s="10"/>
      <c r="U2162" s="10"/>
    </row>
    <row r="2163" spans="5:21" s="8" customFormat="1" ht="30" customHeight="1">
      <c r="E2163" s="10"/>
      <c r="K2163" s="10"/>
      <c r="M2163" s="10"/>
      <c r="N2163" s="11"/>
      <c r="O2163" s="11"/>
      <c r="P2163" s="19"/>
      <c r="Q2163" s="11"/>
      <c r="R2163" s="11"/>
      <c r="T2163" s="10"/>
      <c r="U2163" s="10"/>
    </row>
    <row r="2164" spans="5:21" s="8" customFormat="1" ht="30" customHeight="1">
      <c r="E2164" s="10"/>
      <c r="K2164" s="10"/>
      <c r="M2164" s="10"/>
      <c r="N2164" s="11"/>
      <c r="O2164" s="11"/>
      <c r="P2164" s="19"/>
      <c r="Q2164" s="11"/>
      <c r="R2164" s="11"/>
      <c r="T2164" s="10"/>
      <c r="U2164" s="10"/>
    </row>
    <row r="2165" spans="5:21" s="8" customFormat="1" ht="30" customHeight="1">
      <c r="E2165" s="10"/>
      <c r="K2165" s="10"/>
      <c r="M2165" s="10"/>
      <c r="N2165" s="11"/>
      <c r="O2165" s="11"/>
      <c r="P2165" s="19"/>
      <c r="Q2165" s="11"/>
      <c r="R2165" s="11"/>
      <c r="T2165" s="10"/>
      <c r="U2165" s="10"/>
    </row>
    <row r="2166" spans="5:21" s="8" customFormat="1" ht="30" customHeight="1">
      <c r="E2166" s="10"/>
      <c r="K2166" s="10"/>
      <c r="M2166" s="10"/>
      <c r="N2166" s="11"/>
      <c r="O2166" s="11"/>
      <c r="P2166" s="19"/>
      <c r="Q2166" s="11"/>
      <c r="R2166" s="11"/>
      <c r="T2166" s="10"/>
      <c r="U2166" s="10"/>
    </row>
    <row r="2167" spans="5:21" s="8" customFormat="1" ht="30" customHeight="1">
      <c r="E2167" s="10"/>
      <c r="K2167" s="10"/>
      <c r="M2167" s="10"/>
      <c r="N2167" s="11"/>
      <c r="O2167" s="11"/>
      <c r="P2167" s="19"/>
      <c r="Q2167" s="11"/>
      <c r="R2167" s="11"/>
      <c r="T2167" s="10"/>
      <c r="U2167" s="10"/>
    </row>
    <row r="2168" spans="5:21" s="8" customFormat="1" ht="30" customHeight="1">
      <c r="E2168" s="10"/>
      <c r="K2168" s="10"/>
      <c r="M2168" s="10"/>
      <c r="N2168" s="11"/>
      <c r="O2168" s="11"/>
      <c r="P2168" s="19"/>
      <c r="Q2168" s="11"/>
      <c r="R2168" s="11"/>
      <c r="T2168" s="10"/>
      <c r="U2168" s="10"/>
    </row>
    <row r="2169" spans="5:21" s="8" customFormat="1" ht="30" customHeight="1">
      <c r="E2169" s="10"/>
      <c r="K2169" s="10"/>
      <c r="M2169" s="10"/>
      <c r="N2169" s="11"/>
      <c r="O2169" s="11"/>
      <c r="P2169" s="19"/>
      <c r="Q2169" s="11"/>
      <c r="R2169" s="11"/>
      <c r="T2169" s="10"/>
      <c r="U2169" s="10"/>
    </row>
    <row r="2170" spans="5:21" s="8" customFormat="1" ht="30" customHeight="1">
      <c r="E2170" s="10"/>
      <c r="K2170" s="10"/>
      <c r="M2170" s="10"/>
      <c r="N2170" s="11"/>
      <c r="O2170" s="11"/>
      <c r="P2170" s="19"/>
      <c r="Q2170" s="11"/>
      <c r="R2170" s="11"/>
      <c r="T2170" s="10"/>
      <c r="U2170" s="10"/>
    </row>
    <row r="2171" spans="5:21" s="8" customFormat="1" ht="30" customHeight="1">
      <c r="E2171" s="10"/>
      <c r="K2171" s="10"/>
      <c r="M2171" s="10"/>
      <c r="N2171" s="11"/>
      <c r="O2171" s="11"/>
      <c r="P2171" s="19"/>
      <c r="Q2171" s="11"/>
      <c r="R2171" s="11"/>
      <c r="T2171" s="10"/>
      <c r="U2171" s="10"/>
    </row>
    <row r="2172" spans="5:21" s="8" customFormat="1" ht="30" customHeight="1">
      <c r="E2172" s="10"/>
      <c r="K2172" s="10"/>
      <c r="M2172" s="10"/>
      <c r="N2172" s="11"/>
      <c r="O2172" s="11"/>
      <c r="P2172" s="19"/>
      <c r="Q2172" s="11"/>
      <c r="R2172" s="11"/>
      <c r="T2172" s="10"/>
      <c r="U2172" s="10"/>
    </row>
    <row r="2173" spans="5:21" s="8" customFormat="1" ht="30" customHeight="1">
      <c r="E2173" s="10"/>
      <c r="K2173" s="10"/>
      <c r="M2173" s="10"/>
      <c r="N2173" s="11"/>
      <c r="O2173" s="11"/>
      <c r="P2173" s="19"/>
      <c r="Q2173" s="11"/>
      <c r="R2173" s="11"/>
      <c r="T2173" s="10"/>
      <c r="U2173" s="10"/>
    </row>
    <row r="2174" spans="5:21" s="8" customFormat="1" ht="30" customHeight="1">
      <c r="E2174" s="10"/>
      <c r="K2174" s="10"/>
      <c r="M2174" s="10"/>
      <c r="N2174" s="11"/>
      <c r="O2174" s="11"/>
      <c r="P2174" s="19"/>
      <c r="Q2174" s="11"/>
      <c r="R2174" s="11"/>
      <c r="T2174" s="10"/>
      <c r="U2174" s="10"/>
    </row>
    <row r="2175" spans="5:21" s="8" customFormat="1" ht="30" customHeight="1">
      <c r="E2175" s="10"/>
      <c r="K2175" s="10"/>
      <c r="M2175" s="10"/>
      <c r="N2175" s="11"/>
      <c r="O2175" s="11"/>
      <c r="P2175" s="19"/>
      <c r="Q2175" s="11"/>
      <c r="R2175" s="11"/>
      <c r="T2175" s="10"/>
      <c r="U2175" s="10"/>
    </row>
    <row r="2176" spans="5:21" s="8" customFormat="1" ht="30" customHeight="1">
      <c r="E2176" s="10"/>
      <c r="K2176" s="10"/>
      <c r="M2176" s="10"/>
      <c r="N2176" s="11"/>
      <c r="O2176" s="11"/>
      <c r="P2176" s="19"/>
      <c r="Q2176" s="11"/>
      <c r="R2176" s="11"/>
      <c r="T2176" s="10"/>
      <c r="U2176" s="10"/>
    </row>
    <row r="2177" spans="5:21" s="8" customFormat="1" ht="30" customHeight="1">
      <c r="E2177" s="10"/>
      <c r="K2177" s="10"/>
      <c r="M2177" s="10"/>
      <c r="N2177" s="11"/>
      <c r="O2177" s="11"/>
      <c r="P2177" s="19"/>
      <c r="Q2177" s="11"/>
      <c r="R2177" s="11"/>
      <c r="T2177" s="10"/>
      <c r="U2177" s="10"/>
    </row>
    <row r="2178" spans="5:21" s="8" customFormat="1" ht="30" customHeight="1">
      <c r="E2178" s="10"/>
      <c r="K2178" s="10"/>
      <c r="M2178" s="10"/>
      <c r="N2178" s="11"/>
      <c r="O2178" s="11"/>
      <c r="P2178" s="19"/>
      <c r="Q2178" s="11"/>
      <c r="R2178" s="11"/>
      <c r="T2178" s="10"/>
      <c r="U2178" s="10"/>
    </row>
    <row r="2179" spans="5:21" s="8" customFormat="1" ht="30" customHeight="1">
      <c r="E2179" s="10"/>
      <c r="K2179" s="10"/>
      <c r="M2179" s="10"/>
      <c r="N2179" s="11"/>
      <c r="O2179" s="11"/>
      <c r="P2179" s="19"/>
      <c r="Q2179" s="11"/>
      <c r="R2179" s="11"/>
      <c r="T2179" s="10"/>
      <c r="U2179" s="10"/>
    </row>
    <row r="2180" spans="5:21" s="8" customFormat="1" ht="30" customHeight="1">
      <c r="E2180" s="10"/>
      <c r="K2180" s="10"/>
      <c r="M2180" s="10"/>
      <c r="N2180" s="11"/>
      <c r="O2180" s="11"/>
      <c r="P2180" s="19"/>
      <c r="Q2180" s="11"/>
      <c r="R2180" s="11"/>
      <c r="T2180" s="10"/>
      <c r="U2180" s="10"/>
    </row>
    <row r="2181" spans="5:21" s="8" customFormat="1" ht="30" customHeight="1">
      <c r="E2181" s="10"/>
      <c r="K2181" s="10"/>
      <c r="M2181" s="10"/>
      <c r="N2181" s="11"/>
      <c r="O2181" s="11"/>
      <c r="P2181" s="19"/>
      <c r="Q2181" s="11"/>
      <c r="R2181" s="11"/>
      <c r="T2181" s="10"/>
      <c r="U2181" s="10"/>
    </row>
    <row r="2182" spans="5:21" s="8" customFormat="1" ht="30" customHeight="1">
      <c r="E2182" s="10"/>
      <c r="K2182" s="10"/>
      <c r="M2182" s="10"/>
      <c r="N2182" s="11"/>
      <c r="O2182" s="11"/>
      <c r="P2182" s="19"/>
      <c r="Q2182" s="11"/>
      <c r="R2182" s="11"/>
      <c r="T2182" s="10"/>
      <c r="U2182" s="10"/>
    </row>
    <row r="2183" spans="5:21" s="8" customFormat="1" ht="30" customHeight="1">
      <c r="E2183" s="10"/>
      <c r="K2183" s="10"/>
      <c r="M2183" s="10"/>
      <c r="N2183" s="11"/>
      <c r="O2183" s="11"/>
      <c r="P2183" s="19"/>
      <c r="Q2183" s="11"/>
      <c r="R2183" s="11"/>
      <c r="T2183" s="10"/>
      <c r="U2183" s="10"/>
    </row>
    <row r="2184" spans="5:21" s="8" customFormat="1" ht="30" customHeight="1">
      <c r="E2184" s="10"/>
      <c r="K2184" s="10"/>
      <c r="M2184" s="10"/>
      <c r="N2184" s="11"/>
      <c r="O2184" s="11"/>
      <c r="P2184" s="19"/>
      <c r="Q2184" s="11"/>
      <c r="R2184" s="11"/>
      <c r="T2184" s="10"/>
      <c r="U2184" s="10"/>
    </row>
    <row r="2185" spans="5:21" s="8" customFormat="1" ht="30" customHeight="1">
      <c r="E2185" s="10"/>
      <c r="K2185" s="10"/>
      <c r="M2185" s="10"/>
      <c r="N2185" s="11"/>
      <c r="O2185" s="11"/>
      <c r="P2185" s="19"/>
      <c r="Q2185" s="11"/>
      <c r="R2185" s="11"/>
      <c r="T2185" s="10"/>
      <c r="U2185" s="10"/>
    </row>
    <row r="2186" spans="5:21" s="8" customFormat="1" ht="30" customHeight="1">
      <c r="E2186" s="10"/>
      <c r="K2186" s="10"/>
      <c r="M2186" s="10"/>
      <c r="N2186" s="11"/>
      <c r="O2186" s="11"/>
      <c r="P2186" s="19"/>
      <c r="Q2186" s="11"/>
      <c r="R2186" s="11"/>
      <c r="T2186" s="10"/>
      <c r="U2186" s="10"/>
    </row>
    <row r="2187" spans="5:21" s="8" customFormat="1" ht="30" customHeight="1">
      <c r="E2187" s="10"/>
      <c r="K2187" s="10"/>
      <c r="M2187" s="10"/>
      <c r="N2187" s="11"/>
      <c r="O2187" s="11"/>
      <c r="P2187" s="19"/>
      <c r="Q2187" s="11"/>
      <c r="R2187" s="11"/>
      <c r="T2187" s="10"/>
      <c r="U2187" s="10"/>
    </row>
    <row r="2188" spans="5:21" s="8" customFormat="1" ht="30" customHeight="1">
      <c r="E2188" s="10"/>
      <c r="K2188" s="10"/>
      <c r="M2188" s="10"/>
      <c r="N2188" s="11"/>
      <c r="O2188" s="11"/>
      <c r="P2188" s="19"/>
      <c r="Q2188" s="11"/>
      <c r="R2188" s="11"/>
      <c r="T2188" s="10"/>
      <c r="U2188" s="10"/>
    </row>
    <row r="2189" spans="5:21" s="8" customFormat="1" ht="30" customHeight="1">
      <c r="E2189" s="10"/>
      <c r="K2189" s="10"/>
      <c r="M2189" s="10"/>
      <c r="N2189" s="11"/>
      <c r="O2189" s="11"/>
      <c r="P2189" s="19"/>
      <c r="Q2189" s="11"/>
      <c r="R2189" s="11"/>
      <c r="T2189" s="10"/>
      <c r="U2189" s="10"/>
    </row>
    <row r="2190" spans="5:21" s="8" customFormat="1" ht="30" customHeight="1">
      <c r="E2190" s="10"/>
      <c r="K2190" s="10"/>
      <c r="M2190" s="10"/>
      <c r="N2190" s="11"/>
      <c r="O2190" s="11"/>
      <c r="P2190" s="19"/>
      <c r="Q2190" s="11"/>
      <c r="R2190" s="11"/>
      <c r="T2190" s="10"/>
      <c r="U2190" s="10"/>
    </row>
    <row r="2191" spans="5:21" s="8" customFormat="1" ht="30" customHeight="1">
      <c r="E2191" s="10"/>
      <c r="K2191" s="10"/>
      <c r="M2191" s="10"/>
      <c r="N2191" s="11"/>
      <c r="O2191" s="11"/>
      <c r="P2191" s="19"/>
      <c r="Q2191" s="11"/>
      <c r="R2191" s="11"/>
      <c r="T2191" s="10"/>
      <c r="U2191" s="10"/>
    </row>
    <row r="2192" spans="5:21" s="8" customFormat="1" ht="30" customHeight="1">
      <c r="E2192" s="10"/>
      <c r="K2192" s="10"/>
      <c r="M2192" s="10"/>
      <c r="N2192" s="11"/>
      <c r="O2192" s="11"/>
      <c r="P2192" s="19"/>
      <c r="Q2192" s="11"/>
      <c r="R2192" s="11"/>
      <c r="T2192" s="10"/>
      <c r="U2192" s="10"/>
    </row>
    <row r="2193" spans="5:21" s="8" customFormat="1" ht="30" customHeight="1">
      <c r="E2193" s="10"/>
      <c r="K2193" s="10"/>
      <c r="M2193" s="10"/>
      <c r="N2193" s="11"/>
      <c r="O2193" s="11"/>
      <c r="P2193" s="19"/>
      <c r="Q2193" s="11"/>
      <c r="R2193" s="11"/>
      <c r="T2193" s="10"/>
      <c r="U2193" s="10"/>
    </row>
    <row r="2194" spans="5:21" s="8" customFormat="1" ht="30" customHeight="1">
      <c r="E2194" s="10"/>
      <c r="K2194" s="10"/>
      <c r="M2194" s="10"/>
      <c r="N2194" s="11"/>
      <c r="O2194" s="11"/>
      <c r="P2194" s="19"/>
      <c r="Q2194" s="11"/>
      <c r="R2194" s="11"/>
      <c r="T2194" s="10"/>
      <c r="U2194" s="10"/>
    </row>
    <row r="2195" spans="5:21" s="8" customFormat="1" ht="30" customHeight="1">
      <c r="E2195" s="10"/>
      <c r="K2195" s="10"/>
      <c r="M2195" s="10"/>
      <c r="N2195" s="11"/>
      <c r="O2195" s="11"/>
      <c r="P2195" s="19"/>
      <c r="Q2195" s="11"/>
      <c r="R2195" s="11"/>
      <c r="T2195" s="10"/>
      <c r="U2195" s="10"/>
    </row>
    <row r="2196" spans="5:21" s="8" customFormat="1" ht="30" customHeight="1">
      <c r="E2196" s="10"/>
      <c r="K2196" s="10"/>
      <c r="M2196" s="10"/>
      <c r="N2196" s="11"/>
      <c r="O2196" s="11"/>
      <c r="P2196" s="19"/>
      <c r="Q2196" s="11"/>
      <c r="R2196" s="11"/>
      <c r="T2196" s="10"/>
      <c r="U2196" s="10"/>
    </row>
    <row r="2197" spans="5:21" s="8" customFormat="1" ht="30" customHeight="1">
      <c r="E2197" s="10"/>
      <c r="K2197" s="10"/>
      <c r="M2197" s="10"/>
      <c r="N2197" s="11"/>
      <c r="O2197" s="11"/>
      <c r="P2197" s="19"/>
      <c r="Q2197" s="11"/>
      <c r="R2197" s="11"/>
      <c r="T2197" s="10"/>
      <c r="U2197" s="10"/>
    </row>
    <row r="2198" spans="5:21" s="8" customFormat="1" ht="30" customHeight="1">
      <c r="E2198" s="10"/>
      <c r="K2198" s="10"/>
      <c r="M2198" s="10"/>
      <c r="N2198" s="11"/>
      <c r="O2198" s="11"/>
      <c r="P2198" s="19"/>
      <c r="Q2198" s="11"/>
      <c r="R2198" s="11"/>
      <c r="T2198" s="10"/>
      <c r="U2198" s="10"/>
    </row>
    <row r="2199" spans="5:21" s="8" customFormat="1" ht="30" customHeight="1">
      <c r="E2199" s="10"/>
      <c r="K2199" s="10"/>
      <c r="M2199" s="10"/>
      <c r="N2199" s="11"/>
      <c r="O2199" s="11"/>
      <c r="P2199" s="19"/>
      <c r="Q2199" s="11"/>
      <c r="R2199" s="11"/>
      <c r="T2199" s="10"/>
      <c r="U2199" s="10"/>
    </row>
    <row r="2200" spans="5:21" s="8" customFormat="1" ht="30" customHeight="1">
      <c r="E2200" s="10"/>
      <c r="K2200" s="10"/>
      <c r="M2200" s="10"/>
      <c r="N2200" s="11"/>
      <c r="O2200" s="11"/>
      <c r="P2200" s="19"/>
      <c r="Q2200" s="11"/>
      <c r="R2200" s="11"/>
      <c r="T2200" s="10"/>
      <c r="U2200" s="10"/>
    </row>
    <row r="2201" spans="5:21" s="8" customFormat="1" ht="30" customHeight="1">
      <c r="E2201" s="10"/>
      <c r="K2201" s="10"/>
      <c r="M2201" s="10"/>
      <c r="N2201" s="11"/>
      <c r="O2201" s="11"/>
      <c r="P2201" s="19"/>
      <c r="Q2201" s="11"/>
      <c r="R2201" s="11"/>
      <c r="T2201" s="10"/>
      <c r="U2201" s="10"/>
    </row>
    <row r="2202" spans="5:21" s="8" customFormat="1" ht="30" customHeight="1">
      <c r="E2202" s="10"/>
      <c r="K2202" s="10"/>
      <c r="M2202" s="10"/>
      <c r="N2202" s="11"/>
      <c r="O2202" s="11"/>
      <c r="P2202" s="19"/>
      <c r="Q2202" s="11"/>
      <c r="R2202" s="11"/>
      <c r="T2202" s="10"/>
      <c r="U2202" s="10"/>
    </row>
    <row r="2203" spans="5:21" s="8" customFormat="1" ht="30" customHeight="1">
      <c r="E2203" s="10"/>
      <c r="K2203" s="10"/>
      <c r="M2203" s="10"/>
      <c r="N2203" s="11"/>
      <c r="O2203" s="11"/>
      <c r="P2203" s="19"/>
      <c r="Q2203" s="11"/>
      <c r="R2203" s="11"/>
      <c r="T2203" s="10"/>
      <c r="U2203" s="10"/>
    </row>
    <row r="2204" spans="5:21" s="8" customFormat="1" ht="30" customHeight="1">
      <c r="E2204" s="10"/>
      <c r="K2204" s="10"/>
      <c r="M2204" s="10"/>
      <c r="N2204" s="11"/>
      <c r="O2204" s="11"/>
      <c r="P2204" s="19"/>
      <c r="Q2204" s="11"/>
      <c r="R2204" s="11"/>
      <c r="T2204" s="10"/>
      <c r="U2204" s="10"/>
    </row>
    <row r="2205" spans="5:21" s="8" customFormat="1" ht="30" customHeight="1">
      <c r="E2205" s="10"/>
      <c r="K2205" s="10"/>
      <c r="M2205" s="10"/>
      <c r="N2205" s="11"/>
      <c r="O2205" s="11"/>
      <c r="P2205" s="19"/>
      <c r="Q2205" s="11"/>
      <c r="R2205" s="11"/>
      <c r="T2205" s="10"/>
      <c r="U2205" s="10"/>
    </row>
    <row r="2206" spans="5:21" s="8" customFormat="1" ht="30" customHeight="1">
      <c r="E2206" s="10"/>
      <c r="K2206" s="10"/>
      <c r="M2206" s="10"/>
      <c r="N2206" s="11"/>
      <c r="O2206" s="11"/>
      <c r="P2206" s="19"/>
      <c r="Q2206" s="11"/>
      <c r="R2206" s="11"/>
      <c r="T2206" s="10"/>
      <c r="U2206" s="10"/>
    </row>
    <row r="2207" spans="5:21" s="8" customFormat="1" ht="30" customHeight="1">
      <c r="E2207" s="10"/>
      <c r="K2207" s="10"/>
      <c r="M2207" s="10"/>
      <c r="N2207" s="11"/>
      <c r="O2207" s="11"/>
      <c r="P2207" s="19"/>
      <c r="Q2207" s="11"/>
      <c r="R2207" s="11"/>
      <c r="T2207" s="10"/>
      <c r="U2207" s="10"/>
    </row>
    <row r="2208" spans="5:21" s="8" customFormat="1" ht="30" customHeight="1">
      <c r="E2208" s="10"/>
      <c r="K2208" s="10"/>
      <c r="M2208" s="10"/>
      <c r="N2208" s="11"/>
      <c r="O2208" s="11"/>
      <c r="P2208" s="19"/>
      <c r="Q2208" s="11"/>
      <c r="R2208" s="11"/>
      <c r="T2208" s="10"/>
      <c r="U2208" s="10"/>
    </row>
    <row r="2209" spans="5:21" s="8" customFormat="1" ht="30" customHeight="1">
      <c r="E2209" s="10"/>
      <c r="K2209" s="10"/>
      <c r="M2209" s="10"/>
      <c r="N2209" s="11"/>
      <c r="O2209" s="11"/>
      <c r="P2209" s="19"/>
      <c r="Q2209" s="11"/>
      <c r="R2209" s="11"/>
      <c r="T2209" s="10"/>
      <c r="U2209" s="10"/>
    </row>
    <row r="2210" spans="5:21" s="8" customFormat="1" ht="30" customHeight="1">
      <c r="E2210" s="10"/>
      <c r="K2210" s="10"/>
      <c r="M2210" s="10"/>
      <c r="N2210" s="11"/>
      <c r="O2210" s="11"/>
      <c r="P2210" s="19"/>
      <c r="Q2210" s="11"/>
      <c r="R2210" s="11"/>
      <c r="T2210" s="10"/>
      <c r="U2210" s="10"/>
    </row>
    <row r="2211" spans="5:21" s="8" customFormat="1" ht="30" customHeight="1">
      <c r="E2211" s="10"/>
      <c r="K2211" s="10"/>
      <c r="M2211" s="10"/>
      <c r="N2211" s="11"/>
      <c r="O2211" s="11"/>
      <c r="P2211" s="19"/>
      <c r="Q2211" s="11"/>
      <c r="R2211" s="11"/>
      <c r="T2211" s="10"/>
      <c r="U2211" s="10"/>
    </row>
    <row r="2212" spans="5:21" s="8" customFormat="1" ht="30" customHeight="1">
      <c r="E2212" s="10"/>
      <c r="K2212" s="10"/>
      <c r="M2212" s="10"/>
      <c r="N2212" s="11"/>
      <c r="O2212" s="11"/>
      <c r="P2212" s="19"/>
      <c r="Q2212" s="11"/>
      <c r="R2212" s="11"/>
      <c r="T2212" s="10"/>
      <c r="U2212" s="10"/>
    </row>
    <row r="2213" spans="5:21" s="8" customFormat="1" ht="30" customHeight="1">
      <c r="E2213" s="10"/>
      <c r="K2213" s="10"/>
      <c r="M2213" s="10"/>
      <c r="N2213" s="11"/>
      <c r="O2213" s="11"/>
      <c r="P2213" s="19"/>
      <c r="Q2213" s="11"/>
      <c r="R2213" s="11"/>
      <c r="T2213" s="10"/>
      <c r="U2213" s="10"/>
    </row>
    <row r="2214" spans="5:21" s="8" customFormat="1" ht="30" customHeight="1">
      <c r="E2214" s="10"/>
      <c r="K2214" s="10"/>
      <c r="M2214" s="10"/>
      <c r="N2214" s="11"/>
      <c r="O2214" s="11"/>
      <c r="P2214" s="19"/>
      <c r="Q2214" s="11"/>
      <c r="R2214" s="11"/>
      <c r="T2214" s="10"/>
      <c r="U2214" s="10"/>
    </row>
    <row r="2215" spans="5:21" s="8" customFormat="1" ht="30" customHeight="1">
      <c r="E2215" s="10"/>
      <c r="K2215" s="10"/>
      <c r="M2215" s="10"/>
      <c r="N2215" s="11"/>
      <c r="O2215" s="11"/>
      <c r="P2215" s="19"/>
      <c r="Q2215" s="11"/>
      <c r="R2215" s="11"/>
      <c r="T2215" s="10"/>
      <c r="U2215" s="10"/>
    </row>
    <row r="2216" spans="5:21" s="8" customFormat="1" ht="30" customHeight="1">
      <c r="E2216" s="10"/>
      <c r="K2216" s="10"/>
      <c r="M2216" s="10"/>
      <c r="N2216" s="11"/>
      <c r="O2216" s="11"/>
      <c r="P2216" s="19"/>
      <c r="Q2216" s="11"/>
      <c r="R2216" s="11"/>
      <c r="T2216" s="10"/>
      <c r="U2216" s="10"/>
    </row>
    <row r="2217" spans="5:21" s="8" customFormat="1" ht="30" customHeight="1">
      <c r="E2217" s="10"/>
      <c r="K2217" s="10"/>
      <c r="M2217" s="10"/>
      <c r="N2217" s="11"/>
      <c r="O2217" s="11"/>
      <c r="P2217" s="19"/>
      <c r="Q2217" s="11"/>
      <c r="R2217" s="11"/>
      <c r="T2217" s="10"/>
      <c r="U2217" s="10"/>
    </row>
    <row r="2218" spans="5:21" s="8" customFormat="1" ht="30" customHeight="1">
      <c r="E2218" s="10"/>
      <c r="K2218" s="10"/>
      <c r="M2218" s="10"/>
      <c r="N2218" s="11"/>
      <c r="O2218" s="11"/>
      <c r="P2218" s="19"/>
      <c r="Q2218" s="11"/>
      <c r="R2218" s="11"/>
      <c r="T2218" s="10"/>
      <c r="U2218" s="10"/>
    </row>
    <row r="2219" spans="5:21" s="8" customFormat="1" ht="30" customHeight="1">
      <c r="E2219" s="10"/>
      <c r="K2219" s="10"/>
      <c r="M2219" s="10"/>
      <c r="N2219" s="11"/>
      <c r="O2219" s="11"/>
      <c r="P2219" s="19"/>
      <c r="Q2219" s="11"/>
      <c r="R2219" s="11"/>
      <c r="T2219" s="10"/>
      <c r="U2219" s="10"/>
    </row>
    <row r="2220" spans="5:21" s="8" customFormat="1" ht="30" customHeight="1">
      <c r="E2220" s="10"/>
      <c r="K2220" s="10"/>
      <c r="M2220" s="10"/>
      <c r="N2220" s="11"/>
      <c r="O2220" s="11"/>
      <c r="P2220" s="19"/>
      <c r="Q2220" s="11"/>
      <c r="R2220" s="11"/>
      <c r="T2220" s="10"/>
      <c r="U2220" s="10"/>
    </row>
    <row r="2221" spans="5:21" s="8" customFormat="1" ht="30" customHeight="1">
      <c r="E2221" s="10"/>
      <c r="K2221" s="10"/>
      <c r="M2221" s="10"/>
      <c r="N2221" s="11"/>
      <c r="O2221" s="11"/>
      <c r="P2221" s="19"/>
      <c r="Q2221" s="11"/>
      <c r="R2221" s="11"/>
      <c r="T2221" s="10"/>
      <c r="U2221" s="10"/>
    </row>
    <row r="2222" spans="5:21" s="8" customFormat="1" ht="30" customHeight="1">
      <c r="E2222" s="10"/>
      <c r="K2222" s="10"/>
      <c r="M2222" s="10"/>
      <c r="N2222" s="11"/>
      <c r="O2222" s="11"/>
      <c r="P2222" s="19"/>
      <c r="Q2222" s="11"/>
      <c r="R2222" s="11"/>
      <c r="T2222" s="10"/>
      <c r="U2222" s="10"/>
    </row>
    <row r="2223" spans="5:21" s="8" customFormat="1" ht="30" customHeight="1">
      <c r="E2223" s="10"/>
      <c r="K2223" s="10"/>
      <c r="M2223" s="10"/>
      <c r="N2223" s="11"/>
      <c r="O2223" s="11"/>
      <c r="P2223" s="19"/>
      <c r="Q2223" s="11"/>
      <c r="R2223" s="11"/>
      <c r="T2223" s="10"/>
      <c r="U2223" s="10"/>
    </row>
    <row r="2224" spans="5:21" s="8" customFormat="1" ht="30" customHeight="1">
      <c r="E2224" s="10"/>
      <c r="K2224" s="10"/>
      <c r="M2224" s="10"/>
      <c r="N2224" s="11"/>
      <c r="O2224" s="11"/>
      <c r="P2224" s="19"/>
      <c r="Q2224" s="11"/>
      <c r="R2224" s="11"/>
      <c r="T2224" s="10"/>
      <c r="U2224" s="10"/>
    </row>
    <row r="2225" spans="5:21" s="8" customFormat="1" ht="30" customHeight="1">
      <c r="E2225" s="10"/>
      <c r="K2225" s="10"/>
      <c r="M2225" s="10"/>
      <c r="N2225" s="11"/>
      <c r="O2225" s="11"/>
      <c r="P2225" s="19"/>
      <c r="Q2225" s="11"/>
      <c r="R2225" s="11"/>
      <c r="T2225" s="10"/>
      <c r="U2225" s="10"/>
    </row>
    <row r="2226" spans="5:21" s="8" customFormat="1" ht="30" customHeight="1">
      <c r="E2226" s="10"/>
      <c r="K2226" s="10"/>
      <c r="M2226" s="10"/>
      <c r="N2226" s="11"/>
      <c r="O2226" s="11"/>
      <c r="P2226" s="19"/>
      <c r="Q2226" s="11"/>
      <c r="R2226" s="11"/>
      <c r="T2226" s="10"/>
      <c r="U2226" s="10"/>
    </row>
    <row r="2227" spans="5:21" s="8" customFormat="1" ht="30" customHeight="1">
      <c r="E2227" s="10"/>
      <c r="K2227" s="10"/>
      <c r="M2227" s="10"/>
      <c r="N2227" s="11"/>
      <c r="O2227" s="11"/>
      <c r="P2227" s="19"/>
      <c r="Q2227" s="11"/>
      <c r="R2227" s="11"/>
      <c r="T2227" s="10"/>
      <c r="U2227" s="10"/>
    </row>
    <row r="2228" spans="5:21" s="8" customFormat="1" ht="30" customHeight="1">
      <c r="E2228" s="10"/>
      <c r="K2228" s="10"/>
      <c r="M2228" s="10"/>
      <c r="N2228" s="11"/>
      <c r="O2228" s="11"/>
      <c r="P2228" s="19"/>
      <c r="Q2228" s="11"/>
      <c r="R2228" s="11"/>
      <c r="T2228" s="10"/>
      <c r="U2228" s="10"/>
    </row>
    <row r="2229" spans="5:21" s="8" customFormat="1" ht="30" customHeight="1">
      <c r="E2229" s="10"/>
      <c r="K2229" s="10"/>
      <c r="M2229" s="10"/>
      <c r="N2229" s="11"/>
      <c r="O2229" s="11"/>
      <c r="P2229" s="19"/>
      <c r="Q2229" s="11"/>
      <c r="R2229" s="11"/>
      <c r="T2229" s="10"/>
      <c r="U2229" s="10"/>
    </row>
    <row r="2230" spans="5:21" s="8" customFormat="1" ht="30" customHeight="1">
      <c r="E2230" s="10"/>
      <c r="K2230" s="10"/>
      <c r="M2230" s="10"/>
      <c r="N2230" s="11"/>
      <c r="O2230" s="11"/>
      <c r="P2230" s="19"/>
      <c r="Q2230" s="11"/>
      <c r="R2230" s="11"/>
      <c r="T2230" s="10"/>
      <c r="U2230" s="10"/>
    </row>
    <row r="2231" spans="5:21" s="8" customFormat="1" ht="30" customHeight="1">
      <c r="E2231" s="10"/>
      <c r="K2231" s="10"/>
      <c r="M2231" s="10"/>
      <c r="N2231" s="11"/>
      <c r="O2231" s="11"/>
      <c r="P2231" s="19"/>
      <c r="Q2231" s="11"/>
      <c r="R2231" s="11"/>
      <c r="T2231" s="10"/>
      <c r="U2231" s="10"/>
    </row>
    <row r="2232" spans="5:21" s="8" customFormat="1" ht="30" customHeight="1">
      <c r="E2232" s="10"/>
      <c r="K2232" s="10"/>
      <c r="M2232" s="10"/>
      <c r="N2232" s="11"/>
      <c r="O2232" s="11"/>
      <c r="P2232" s="19"/>
      <c r="Q2232" s="11"/>
      <c r="R2232" s="11"/>
      <c r="T2232" s="10"/>
      <c r="U2232" s="10"/>
    </row>
    <row r="2233" spans="5:21" s="8" customFormat="1" ht="30" customHeight="1">
      <c r="E2233" s="10"/>
      <c r="K2233" s="10"/>
      <c r="M2233" s="10"/>
      <c r="N2233" s="11"/>
      <c r="O2233" s="11"/>
      <c r="P2233" s="19"/>
      <c r="Q2233" s="11"/>
      <c r="R2233" s="11"/>
      <c r="T2233" s="10"/>
      <c r="U2233" s="10"/>
    </row>
    <row r="2234" spans="5:21" s="8" customFormat="1" ht="30" customHeight="1">
      <c r="E2234" s="10"/>
      <c r="K2234" s="10"/>
      <c r="M2234" s="10"/>
      <c r="N2234" s="11"/>
      <c r="O2234" s="11"/>
      <c r="P2234" s="19"/>
      <c r="Q2234" s="11"/>
      <c r="R2234" s="11"/>
      <c r="T2234" s="10"/>
      <c r="U2234" s="10"/>
    </row>
    <row r="2235" spans="5:21" s="8" customFormat="1" ht="30" customHeight="1">
      <c r="E2235" s="10"/>
      <c r="K2235" s="10"/>
      <c r="M2235" s="10"/>
      <c r="N2235" s="11"/>
      <c r="O2235" s="11"/>
      <c r="P2235" s="19"/>
      <c r="Q2235" s="11"/>
      <c r="R2235" s="11"/>
      <c r="T2235" s="10"/>
      <c r="U2235" s="10"/>
    </row>
    <row r="2236" spans="5:21" s="8" customFormat="1" ht="30" customHeight="1">
      <c r="E2236" s="10"/>
      <c r="K2236" s="10"/>
      <c r="M2236" s="10"/>
      <c r="N2236" s="11"/>
      <c r="O2236" s="11"/>
      <c r="P2236" s="19"/>
      <c r="Q2236" s="11"/>
      <c r="R2236" s="11"/>
      <c r="T2236" s="10"/>
      <c r="U2236" s="10"/>
    </row>
    <row r="2237" spans="5:21" s="8" customFormat="1" ht="30" customHeight="1">
      <c r="E2237" s="10"/>
      <c r="K2237" s="10"/>
      <c r="M2237" s="10"/>
      <c r="N2237" s="11"/>
      <c r="O2237" s="11"/>
      <c r="P2237" s="19"/>
      <c r="Q2237" s="11"/>
      <c r="R2237" s="11"/>
      <c r="T2237" s="10"/>
      <c r="U2237" s="10"/>
    </row>
    <row r="2238" spans="5:21" s="8" customFormat="1" ht="30" customHeight="1">
      <c r="E2238" s="10"/>
      <c r="K2238" s="10"/>
      <c r="M2238" s="10"/>
      <c r="N2238" s="11"/>
      <c r="O2238" s="11"/>
      <c r="P2238" s="19"/>
      <c r="Q2238" s="11"/>
      <c r="R2238" s="11"/>
      <c r="T2238" s="10"/>
      <c r="U2238" s="10"/>
    </row>
    <row r="2239" spans="5:21" s="8" customFormat="1" ht="30" customHeight="1">
      <c r="E2239" s="10"/>
      <c r="K2239" s="10"/>
      <c r="M2239" s="10"/>
      <c r="N2239" s="11"/>
      <c r="O2239" s="11"/>
      <c r="P2239" s="19"/>
      <c r="Q2239" s="11"/>
      <c r="R2239" s="11"/>
      <c r="T2239" s="10"/>
      <c r="U2239" s="10"/>
    </row>
    <row r="2240" spans="5:21" s="8" customFormat="1" ht="30" customHeight="1">
      <c r="E2240" s="10"/>
      <c r="K2240" s="10"/>
      <c r="M2240" s="10"/>
      <c r="N2240" s="11"/>
      <c r="O2240" s="11"/>
      <c r="P2240" s="19"/>
      <c r="Q2240" s="11"/>
      <c r="R2240" s="11"/>
      <c r="T2240" s="10"/>
      <c r="U2240" s="10"/>
    </row>
    <row r="2241" spans="5:21" s="8" customFormat="1" ht="30" customHeight="1">
      <c r="E2241" s="10"/>
      <c r="K2241" s="10"/>
      <c r="M2241" s="10"/>
      <c r="N2241" s="11"/>
      <c r="O2241" s="11"/>
      <c r="P2241" s="19"/>
      <c r="Q2241" s="11"/>
      <c r="R2241" s="11"/>
      <c r="T2241" s="10"/>
      <c r="U2241" s="10"/>
    </row>
    <row r="2242" spans="5:21" s="8" customFormat="1" ht="30" customHeight="1">
      <c r="E2242" s="10"/>
      <c r="K2242" s="10"/>
      <c r="M2242" s="10"/>
      <c r="N2242" s="11"/>
      <c r="O2242" s="11"/>
      <c r="P2242" s="19"/>
      <c r="Q2242" s="11"/>
      <c r="R2242" s="11"/>
      <c r="T2242" s="10"/>
      <c r="U2242" s="10"/>
    </row>
    <row r="2243" spans="5:21" s="8" customFormat="1" ht="30" customHeight="1">
      <c r="E2243" s="10"/>
      <c r="K2243" s="10"/>
      <c r="M2243" s="10"/>
      <c r="N2243" s="11"/>
      <c r="O2243" s="11"/>
      <c r="P2243" s="19"/>
      <c r="Q2243" s="11"/>
      <c r="R2243" s="11"/>
      <c r="T2243" s="10"/>
      <c r="U2243" s="10"/>
    </row>
    <row r="2244" spans="5:21" s="8" customFormat="1" ht="30" customHeight="1">
      <c r="E2244" s="10"/>
      <c r="K2244" s="10"/>
      <c r="M2244" s="10"/>
      <c r="N2244" s="11"/>
      <c r="O2244" s="11"/>
      <c r="P2244" s="19"/>
      <c r="Q2244" s="11"/>
      <c r="R2244" s="11"/>
      <c r="T2244" s="10"/>
      <c r="U2244" s="10"/>
    </row>
    <row r="2245" spans="5:21" s="8" customFormat="1" ht="30" customHeight="1">
      <c r="E2245" s="10"/>
      <c r="K2245" s="10"/>
      <c r="M2245" s="10"/>
      <c r="N2245" s="11"/>
      <c r="O2245" s="11"/>
      <c r="P2245" s="19"/>
      <c r="Q2245" s="11"/>
      <c r="R2245" s="11"/>
      <c r="T2245" s="10"/>
      <c r="U2245" s="10"/>
    </row>
    <row r="2246" spans="5:21" s="8" customFormat="1" ht="30" customHeight="1">
      <c r="E2246" s="10"/>
      <c r="K2246" s="10"/>
      <c r="M2246" s="10"/>
      <c r="N2246" s="11"/>
      <c r="O2246" s="11"/>
      <c r="P2246" s="19"/>
      <c r="Q2246" s="11"/>
      <c r="R2246" s="11"/>
      <c r="T2246" s="10"/>
      <c r="U2246" s="10"/>
    </row>
    <row r="2247" spans="5:21" s="8" customFormat="1" ht="30" customHeight="1">
      <c r="E2247" s="10"/>
      <c r="K2247" s="10"/>
      <c r="M2247" s="10"/>
      <c r="N2247" s="11"/>
      <c r="O2247" s="11"/>
      <c r="P2247" s="19"/>
      <c r="Q2247" s="11"/>
      <c r="R2247" s="11"/>
      <c r="T2247" s="10"/>
      <c r="U2247" s="10"/>
    </row>
    <row r="2248" spans="5:21" s="8" customFormat="1" ht="30" customHeight="1">
      <c r="E2248" s="10"/>
      <c r="K2248" s="10"/>
      <c r="M2248" s="10"/>
      <c r="N2248" s="11"/>
      <c r="O2248" s="11"/>
      <c r="P2248" s="19"/>
      <c r="Q2248" s="11"/>
      <c r="R2248" s="11"/>
      <c r="T2248" s="10"/>
      <c r="U2248" s="10"/>
    </row>
    <row r="2249" spans="5:21" s="8" customFormat="1" ht="30" customHeight="1">
      <c r="E2249" s="10"/>
      <c r="K2249" s="10"/>
      <c r="M2249" s="10"/>
      <c r="N2249" s="11"/>
      <c r="O2249" s="11"/>
      <c r="P2249" s="19"/>
      <c r="Q2249" s="11"/>
      <c r="R2249" s="11"/>
      <c r="T2249" s="10"/>
      <c r="U2249" s="10"/>
    </row>
    <row r="2250" spans="5:21" s="8" customFormat="1" ht="30" customHeight="1">
      <c r="E2250" s="10"/>
      <c r="K2250" s="10"/>
      <c r="M2250" s="10"/>
      <c r="N2250" s="11"/>
      <c r="O2250" s="11"/>
      <c r="P2250" s="19"/>
      <c r="Q2250" s="11"/>
      <c r="R2250" s="11"/>
      <c r="T2250" s="10"/>
      <c r="U2250" s="10"/>
    </row>
    <row r="2251" spans="5:21" s="8" customFormat="1" ht="30" customHeight="1">
      <c r="E2251" s="10"/>
      <c r="K2251" s="10"/>
      <c r="M2251" s="10"/>
      <c r="N2251" s="11"/>
      <c r="O2251" s="11"/>
      <c r="P2251" s="19"/>
      <c r="Q2251" s="11"/>
      <c r="R2251" s="11"/>
      <c r="T2251" s="10"/>
      <c r="U2251" s="10"/>
    </row>
    <row r="2252" spans="5:21" s="8" customFormat="1" ht="30" customHeight="1">
      <c r="E2252" s="10"/>
      <c r="K2252" s="10"/>
      <c r="M2252" s="10"/>
      <c r="N2252" s="11"/>
      <c r="O2252" s="11"/>
      <c r="P2252" s="19"/>
      <c r="Q2252" s="11"/>
      <c r="R2252" s="11"/>
      <c r="T2252" s="10"/>
      <c r="U2252" s="10"/>
    </row>
    <row r="2253" spans="5:21" s="8" customFormat="1" ht="30" customHeight="1">
      <c r="E2253" s="10"/>
      <c r="K2253" s="10"/>
      <c r="M2253" s="10"/>
      <c r="N2253" s="11"/>
      <c r="O2253" s="11"/>
      <c r="P2253" s="19"/>
      <c r="Q2253" s="11"/>
      <c r="R2253" s="11"/>
      <c r="T2253" s="10"/>
      <c r="U2253" s="10"/>
    </row>
    <row r="2254" spans="5:21" s="8" customFormat="1" ht="30" customHeight="1">
      <c r="E2254" s="10"/>
      <c r="K2254" s="10"/>
      <c r="M2254" s="10"/>
      <c r="N2254" s="11"/>
      <c r="O2254" s="11"/>
      <c r="P2254" s="19"/>
      <c r="Q2254" s="11"/>
      <c r="R2254" s="11"/>
      <c r="T2254" s="10"/>
      <c r="U2254" s="10"/>
    </row>
    <row r="2255" spans="5:21" s="8" customFormat="1" ht="30" customHeight="1">
      <c r="E2255" s="10"/>
      <c r="K2255" s="10"/>
      <c r="M2255" s="10"/>
      <c r="N2255" s="11"/>
      <c r="O2255" s="11"/>
      <c r="P2255" s="19"/>
      <c r="Q2255" s="11"/>
      <c r="R2255" s="11"/>
      <c r="T2255" s="10"/>
      <c r="U2255" s="10"/>
    </row>
    <row r="2256" spans="5:21" s="8" customFormat="1" ht="30" customHeight="1">
      <c r="E2256" s="10"/>
      <c r="K2256" s="10"/>
      <c r="M2256" s="10"/>
      <c r="N2256" s="11"/>
      <c r="O2256" s="11"/>
      <c r="P2256" s="19"/>
      <c r="Q2256" s="11"/>
      <c r="R2256" s="11"/>
      <c r="T2256" s="10"/>
      <c r="U2256" s="10"/>
    </row>
    <row r="2257" spans="5:21" s="8" customFormat="1" ht="30" customHeight="1">
      <c r="E2257" s="10"/>
      <c r="K2257" s="10"/>
      <c r="M2257" s="10"/>
      <c r="N2257" s="11"/>
      <c r="O2257" s="11"/>
      <c r="P2257" s="19"/>
      <c r="Q2257" s="11"/>
      <c r="R2257" s="11"/>
      <c r="T2257" s="10"/>
      <c r="U2257" s="10"/>
    </row>
    <row r="2258" spans="5:21" s="8" customFormat="1" ht="30" customHeight="1">
      <c r="E2258" s="10"/>
      <c r="K2258" s="10"/>
      <c r="M2258" s="10"/>
      <c r="N2258" s="11"/>
      <c r="O2258" s="11"/>
      <c r="P2258" s="19"/>
      <c r="Q2258" s="11"/>
      <c r="R2258" s="11"/>
      <c r="T2258" s="10"/>
      <c r="U2258" s="10"/>
    </row>
    <row r="2259" spans="5:21" s="8" customFormat="1" ht="30" customHeight="1">
      <c r="E2259" s="10"/>
      <c r="K2259" s="10"/>
      <c r="M2259" s="10"/>
      <c r="N2259" s="11"/>
      <c r="O2259" s="11"/>
      <c r="P2259" s="19"/>
      <c r="Q2259" s="11"/>
      <c r="R2259" s="11"/>
      <c r="T2259" s="10"/>
      <c r="U2259" s="10"/>
    </row>
    <row r="2260" spans="5:21" s="8" customFormat="1" ht="30" customHeight="1">
      <c r="E2260" s="10"/>
      <c r="K2260" s="10"/>
      <c r="M2260" s="10"/>
      <c r="N2260" s="11"/>
      <c r="O2260" s="11"/>
      <c r="P2260" s="19"/>
      <c r="Q2260" s="11"/>
      <c r="R2260" s="11"/>
      <c r="T2260" s="10"/>
      <c r="U2260" s="10"/>
    </row>
    <row r="2261" spans="5:21" s="8" customFormat="1" ht="30" customHeight="1">
      <c r="E2261" s="10"/>
      <c r="K2261" s="10"/>
      <c r="M2261" s="10"/>
      <c r="N2261" s="11"/>
      <c r="O2261" s="11"/>
      <c r="P2261" s="19"/>
      <c r="Q2261" s="11"/>
      <c r="R2261" s="11"/>
      <c r="T2261" s="10"/>
      <c r="U2261" s="10"/>
    </row>
    <row r="2262" spans="5:21" s="8" customFormat="1" ht="30" customHeight="1">
      <c r="E2262" s="10"/>
      <c r="K2262" s="10"/>
      <c r="M2262" s="10"/>
      <c r="N2262" s="11"/>
      <c r="O2262" s="11"/>
      <c r="P2262" s="19"/>
      <c r="Q2262" s="11"/>
      <c r="R2262" s="11"/>
      <c r="T2262" s="10"/>
      <c r="U2262" s="10"/>
    </row>
    <row r="2263" spans="5:21" s="8" customFormat="1" ht="30" customHeight="1">
      <c r="E2263" s="10"/>
      <c r="K2263" s="10"/>
      <c r="M2263" s="10"/>
      <c r="N2263" s="11"/>
      <c r="O2263" s="11"/>
      <c r="P2263" s="19"/>
      <c r="Q2263" s="11"/>
      <c r="R2263" s="11"/>
      <c r="T2263" s="10"/>
      <c r="U2263" s="10"/>
    </row>
    <row r="2264" spans="5:21" s="8" customFormat="1" ht="30" customHeight="1">
      <c r="E2264" s="10"/>
      <c r="K2264" s="10"/>
      <c r="M2264" s="10"/>
      <c r="N2264" s="11"/>
      <c r="O2264" s="11"/>
      <c r="P2264" s="19"/>
      <c r="Q2264" s="11"/>
      <c r="R2264" s="11"/>
      <c r="T2264" s="10"/>
      <c r="U2264" s="10"/>
    </row>
    <row r="2265" spans="5:21" s="8" customFormat="1" ht="30" customHeight="1">
      <c r="E2265" s="10"/>
      <c r="K2265" s="10"/>
      <c r="M2265" s="10"/>
      <c r="N2265" s="11"/>
      <c r="O2265" s="11"/>
      <c r="P2265" s="19"/>
      <c r="Q2265" s="11"/>
      <c r="R2265" s="11"/>
      <c r="T2265" s="10"/>
      <c r="U2265" s="10"/>
    </row>
    <row r="2266" spans="5:21" s="8" customFormat="1" ht="30" customHeight="1">
      <c r="E2266" s="10"/>
      <c r="K2266" s="10"/>
      <c r="M2266" s="10"/>
      <c r="N2266" s="11"/>
      <c r="O2266" s="11"/>
      <c r="P2266" s="19"/>
      <c r="Q2266" s="11"/>
      <c r="R2266" s="11"/>
      <c r="T2266" s="10"/>
      <c r="U2266" s="10"/>
    </row>
    <row r="2267" spans="5:21" s="8" customFormat="1" ht="30" customHeight="1">
      <c r="E2267" s="10"/>
      <c r="K2267" s="10"/>
      <c r="M2267" s="10"/>
      <c r="N2267" s="11"/>
      <c r="O2267" s="11"/>
      <c r="P2267" s="19"/>
      <c r="Q2267" s="11"/>
      <c r="R2267" s="11"/>
      <c r="T2267" s="10"/>
      <c r="U2267" s="10"/>
    </row>
    <row r="2268" spans="5:21" s="8" customFormat="1" ht="30" customHeight="1">
      <c r="E2268" s="10"/>
      <c r="K2268" s="10"/>
      <c r="M2268" s="10"/>
      <c r="N2268" s="11"/>
      <c r="O2268" s="11"/>
      <c r="P2268" s="19"/>
      <c r="Q2268" s="11"/>
      <c r="R2268" s="11"/>
      <c r="T2268" s="10"/>
      <c r="U2268" s="10"/>
    </row>
    <row r="2269" spans="5:21" s="8" customFormat="1" ht="30" customHeight="1">
      <c r="E2269" s="10"/>
      <c r="K2269" s="10"/>
      <c r="M2269" s="10"/>
      <c r="N2269" s="11"/>
      <c r="O2269" s="11"/>
      <c r="P2269" s="19"/>
      <c r="Q2269" s="11"/>
      <c r="R2269" s="11"/>
      <c r="T2269" s="10"/>
      <c r="U2269" s="10"/>
    </row>
    <row r="2270" spans="5:21" s="8" customFormat="1" ht="30" customHeight="1">
      <c r="E2270" s="10"/>
      <c r="K2270" s="10"/>
      <c r="M2270" s="10"/>
      <c r="N2270" s="11"/>
      <c r="O2270" s="11"/>
      <c r="P2270" s="19"/>
      <c r="Q2270" s="11"/>
      <c r="R2270" s="11"/>
      <c r="T2270" s="10"/>
      <c r="U2270" s="10"/>
    </row>
    <row r="2271" spans="5:21" s="8" customFormat="1" ht="30" customHeight="1">
      <c r="E2271" s="10"/>
      <c r="K2271" s="10"/>
      <c r="M2271" s="10"/>
      <c r="N2271" s="11"/>
      <c r="O2271" s="11"/>
      <c r="P2271" s="19"/>
      <c r="Q2271" s="11"/>
      <c r="R2271" s="11"/>
      <c r="T2271" s="10"/>
      <c r="U2271" s="10"/>
    </row>
    <row r="2272" spans="5:21" s="8" customFormat="1" ht="30" customHeight="1">
      <c r="E2272" s="10"/>
      <c r="K2272" s="10"/>
      <c r="M2272" s="10"/>
      <c r="N2272" s="11"/>
      <c r="O2272" s="11"/>
      <c r="P2272" s="19"/>
      <c r="Q2272" s="11"/>
      <c r="R2272" s="11"/>
      <c r="T2272" s="10"/>
      <c r="U2272" s="10"/>
    </row>
    <row r="2273" spans="5:21" s="8" customFormat="1" ht="30" customHeight="1">
      <c r="E2273" s="10"/>
      <c r="K2273" s="10"/>
      <c r="M2273" s="10"/>
      <c r="N2273" s="11"/>
      <c r="O2273" s="11"/>
      <c r="P2273" s="19"/>
      <c r="Q2273" s="11"/>
      <c r="R2273" s="11"/>
      <c r="T2273" s="10"/>
      <c r="U2273" s="10"/>
    </row>
    <row r="2274" spans="5:21" s="8" customFormat="1" ht="30" customHeight="1">
      <c r="E2274" s="10"/>
      <c r="K2274" s="10"/>
      <c r="M2274" s="10"/>
      <c r="N2274" s="11"/>
      <c r="O2274" s="11"/>
      <c r="P2274" s="19"/>
      <c r="Q2274" s="11"/>
      <c r="R2274" s="11"/>
      <c r="T2274" s="10"/>
      <c r="U2274" s="10"/>
    </row>
    <row r="2275" spans="5:21" s="8" customFormat="1" ht="30" customHeight="1">
      <c r="E2275" s="10"/>
      <c r="K2275" s="10"/>
      <c r="M2275" s="10"/>
      <c r="N2275" s="11"/>
      <c r="O2275" s="11"/>
      <c r="P2275" s="19"/>
      <c r="Q2275" s="11"/>
      <c r="R2275" s="11"/>
      <c r="T2275" s="10"/>
      <c r="U2275" s="10"/>
    </row>
    <row r="2276" spans="5:21" s="8" customFormat="1" ht="30" customHeight="1">
      <c r="E2276" s="10"/>
      <c r="K2276" s="10"/>
      <c r="M2276" s="10"/>
      <c r="N2276" s="11"/>
      <c r="O2276" s="11"/>
      <c r="P2276" s="19"/>
      <c r="Q2276" s="11"/>
      <c r="R2276" s="11"/>
      <c r="T2276" s="10"/>
      <c r="U2276" s="10"/>
    </row>
    <row r="2277" spans="5:21" s="8" customFormat="1" ht="30" customHeight="1">
      <c r="E2277" s="10"/>
      <c r="K2277" s="10"/>
      <c r="M2277" s="10"/>
      <c r="N2277" s="11"/>
      <c r="O2277" s="11"/>
      <c r="P2277" s="19"/>
      <c r="Q2277" s="11"/>
      <c r="R2277" s="11"/>
      <c r="T2277" s="10"/>
      <c r="U2277" s="10"/>
    </row>
    <row r="2278" spans="5:21" s="8" customFormat="1" ht="30" customHeight="1">
      <c r="E2278" s="10"/>
      <c r="K2278" s="10"/>
      <c r="M2278" s="10"/>
      <c r="N2278" s="11"/>
      <c r="O2278" s="11"/>
      <c r="P2278" s="19"/>
      <c r="Q2278" s="11"/>
      <c r="R2278" s="11"/>
      <c r="T2278" s="10"/>
      <c r="U2278" s="10"/>
    </row>
    <row r="2279" spans="5:21" s="8" customFormat="1" ht="30" customHeight="1">
      <c r="E2279" s="10"/>
      <c r="K2279" s="10"/>
      <c r="M2279" s="10"/>
      <c r="N2279" s="11"/>
      <c r="O2279" s="11"/>
      <c r="P2279" s="19"/>
      <c r="Q2279" s="11"/>
      <c r="R2279" s="11"/>
      <c r="T2279" s="10"/>
      <c r="U2279" s="10"/>
    </row>
    <row r="2280" spans="5:21" s="8" customFormat="1" ht="30" customHeight="1">
      <c r="E2280" s="10"/>
      <c r="K2280" s="10"/>
      <c r="M2280" s="10"/>
      <c r="N2280" s="11"/>
      <c r="O2280" s="11"/>
      <c r="P2280" s="19"/>
      <c r="Q2280" s="11"/>
      <c r="R2280" s="11"/>
      <c r="T2280" s="10"/>
      <c r="U2280" s="10"/>
    </row>
    <row r="2281" spans="5:21" s="8" customFormat="1" ht="30" customHeight="1">
      <c r="E2281" s="10"/>
      <c r="K2281" s="10"/>
      <c r="M2281" s="10"/>
      <c r="N2281" s="11"/>
      <c r="O2281" s="11"/>
      <c r="P2281" s="19"/>
      <c r="Q2281" s="11"/>
      <c r="R2281" s="11"/>
      <c r="T2281" s="10"/>
      <c r="U2281" s="10"/>
    </row>
    <row r="2282" spans="5:21" s="8" customFormat="1" ht="30" customHeight="1">
      <c r="E2282" s="10"/>
      <c r="K2282" s="10"/>
      <c r="M2282" s="10"/>
      <c r="N2282" s="11"/>
      <c r="O2282" s="11"/>
      <c r="P2282" s="19"/>
      <c r="Q2282" s="11"/>
      <c r="R2282" s="11"/>
      <c r="T2282" s="10"/>
      <c r="U2282" s="10"/>
    </row>
    <row r="2283" spans="5:21" s="8" customFormat="1" ht="30" customHeight="1">
      <c r="E2283" s="10"/>
      <c r="K2283" s="10"/>
      <c r="M2283" s="10"/>
      <c r="N2283" s="11"/>
      <c r="O2283" s="11"/>
      <c r="P2283" s="19"/>
      <c r="Q2283" s="11"/>
      <c r="R2283" s="11"/>
      <c r="T2283" s="10"/>
      <c r="U2283" s="10"/>
    </row>
    <row r="2284" spans="5:21" s="8" customFormat="1" ht="30" customHeight="1">
      <c r="E2284" s="10"/>
      <c r="K2284" s="10"/>
      <c r="M2284" s="10"/>
      <c r="N2284" s="11"/>
      <c r="O2284" s="11"/>
      <c r="P2284" s="19"/>
      <c r="Q2284" s="11"/>
      <c r="R2284" s="11"/>
      <c r="T2284" s="10"/>
      <c r="U2284" s="10"/>
    </row>
    <row r="2285" spans="5:21" s="8" customFormat="1" ht="30" customHeight="1">
      <c r="E2285" s="10"/>
      <c r="K2285" s="10"/>
      <c r="M2285" s="10"/>
      <c r="N2285" s="11"/>
      <c r="O2285" s="11"/>
      <c r="P2285" s="19"/>
      <c r="Q2285" s="11"/>
      <c r="R2285" s="11"/>
      <c r="T2285" s="10"/>
      <c r="U2285" s="10"/>
    </row>
    <row r="2286" spans="5:21" s="8" customFormat="1" ht="30" customHeight="1">
      <c r="E2286" s="10"/>
      <c r="K2286" s="10"/>
      <c r="M2286" s="10"/>
      <c r="N2286" s="11"/>
      <c r="O2286" s="11"/>
      <c r="P2286" s="19"/>
      <c r="Q2286" s="11"/>
      <c r="R2286" s="11"/>
      <c r="T2286" s="10"/>
      <c r="U2286" s="10"/>
    </row>
    <row r="2287" spans="5:21" s="8" customFormat="1" ht="30" customHeight="1">
      <c r="E2287" s="10"/>
      <c r="K2287" s="10"/>
      <c r="M2287" s="10"/>
      <c r="N2287" s="11"/>
      <c r="O2287" s="11"/>
      <c r="P2287" s="19"/>
      <c r="Q2287" s="11"/>
      <c r="R2287" s="11"/>
      <c r="T2287" s="10"/>
      <c r="U2287" s="10"/>
    </row>
    <row r="2288" spans="5:21" s="8" customFormat="1" ht="30" customHeight="1">
      <c r="E2288" s="10"/>
      <c r="K2288" s="10"/>
      <c r="M2288" s="10"/>
      <c r="N2288" s="11"/>
      <c r="O2288" s="11"/>
      <c r="P2288" s="19"/>
      <c r="Q2288" s="11"/>
      <c r="R2288" s="11"/>
      <c r="T2288" s="10"/>
      <c r="U2288" s="10"/>
    </row>
    <row r="2289" spans="5:21" s="8" customFormat="1" ht="30" customHeight="1">
      <c r="E2289" s="10"/>
      <c r="K2289" s="10"/>
      <c r="M2289" s="10"/>
      <c r="N2289" s="11"/>
      <c r="O2289" s="11"/>
      <c r="P2289" s="19"/>
      <c r="Q2289" s="11"/>
      <c r="R2289" s="11"/>
      <c r="T2289" s="10"/>
      <c r="U2289" s="10"/>
    </row>
    <row r="2290" spans="5:21" s="8" customFormat="1" ht="30" customHeight="1">
      <c r="E2290" s="10"/>
      <c r="K2290" s="10"/>
      <c r="M2290" s="10"/>
      <c r="N2290" s="11"/>
      <c r="O2290" s="11"/>
      <c r="P2290" s="19"/>
      <c r="Q2290" s="11"/>
      <c r="R2290" s="11"/>
      <c r="T2290" s="10"/>
      <c r="U2290" s="10"/>
    </row>
    <row r="2291" spans="5:21" s="8" customFormat="1" ht="30" customHeight="1">
      <c r="E2291" s="10"/>
      <c r="K2291" s="10"/>
      <c r="M2291" s="10"/>
      <c r="N2291" s="11"/>
      <c r="O2291" s="11"/>
      <c r="P2291" s="19"/>
      <c r="Q2291" s="11"/>
      <c r="R2291" s="11"/>
      <c r="T2291" s="10"/>
      <c r="U2291" s="10"/>
    </row>
    <row r="2292" spans="5:21" s="8" customFormat="1" ht="30" customHeight="1">
      <c r="E2292" s="10"/>
      <c r="K2292" s="10"/>
      <c r="M2292" s="10"/>
      <c r="N2292" s="11"/>
      <c r="O2292" s="11"/>
      <c r="P2292" s="19"/>
      <c r="Q2292" s="11"/>
      <c r="R2292" s="11"/>
      <c r="T2292" s="10"/>
      <c r="U2292" s="10"/>
    </row>
    <row r="2293" spans="5:21" s="8" customFormat="1" ht="30" customHeight="1">
      <c r="E2293" s="10"/>
      <c r="K2293" s="10"/>
      <c r="M2293" s="10"/>
      <c r="N2293" s="11"/>
      <c r="O2293" s="11"/>
      <c r="P2293" s="19"/>
      <c r="Q2293" s="11"/>
      <c r="R2293" s="11"/>
      <c r="T2293" s="10"/>
      <c r="U2293" s="10"/>
    </row>
    <row r="2294" spans="5:21" s="8" customFormat="1" ht="30" customHeight="1">
      <c r="E2294" s="10"/>
      <c r="K2294" s="10"/>
      <c r="M2294" s="10"/>
      <c r="N2294" s="11"/>
      <c r="O2294" s="11"/>
      <c r="P2294" s="19"/>
      <c r="Q2294" s="11"/>
      <c r="R2294" s="11"/>
      <c r="T2294" s="10"/>
      <c r="U2294" s="10"/>
    </row>
    <row r="2295" spans="5:21" s="8" customFormat="1" ht="30" customHeight="1">
      <c r="E2295" s="10"/>
      <c r="K2295" s="10"/>
      <c r="M2295" s="10"/>
      <c r="N2295" s="11"/>
      <c r="O2295" s="11"/>
      <c r="P2295" s="19"/>
      <c r="Q2295" s="11"/>
      <c r="R2295" s="11"/>
      <c r="T2295" s="10"/>
      <c r="U2295" s="10"/>
    </row>
    <row r="2296" spans="5:21" s="8" customFormat="1" ht="30" customHeight="1">
      <c r="E2296" s="10"/>
      <c r="K2296" s="10"/>
      <c r="M2296" s="10"/>
      <c r="N2296" s="11"/>
      <c r="O2296" s="11"/>
      <c r="P2296" s="19"/>
      <c r="Q2296" s="11"/>
      <c r="R2296" s="11"/>
      <c r="T2296" s="10"/>
      <c r="U2296" s="10"/>
    </row>
    <row r="2297" spans="5:21" s="8" customFormat="1" ht="30" customHeight="1">
      <c r="E2297" s="10"/>
      <c r="K2297" s="10"/>
      <c r="M2297" s="10"/>
      <c r="N2297" s="11"/>
      <c r="O2297" s="11"/>
      <c r="P2297" s="19"/>
      <c r="Q2297" s="11"/>
      <c r="R2297" s="11"/>
      <c r="T2297" s="10"/>
      <c r="U2297" s="10"/>
    </row>
    <row r="2298" spans="5:21" s="8" customFormat="1" ht="30" customHeight="1">
      <c r="E2298" s="10"/>
      <c r="K2298" s="10"/>
      <c r="M2298" s="10"/>
      <c r="N2298" s="11"/>
      <c r="O2298" s="11"/>
      <c r="P2298" s="19"/>
      <c r="Q2298" s="11"/>
      <c r="R2298" s="11"/>
      <c r="T2298" s="10"/>
      <c r="U2298" s="10"/>
    </row>
    <row r="2299" spans="5:21" s="8" customFormat="1" ht="30" customHeight="1">
      <c r="E2299" s="10"/>
      <c r="K2299" s="10"/>
      <c r="M2299" s="10"/>
      <c r="N2299" s="11"/>
      <c r="O2299" s="11"/>
      <c r="P2299" s="19"/>
      <c r="Q2299" s="11"/>
      <c r="R2299" s="11"/>
      <c r="T2299" s="10"/>
      <c r="U2299" s="10"/>
    </row>
    <row r="2300" spans="5:21" s="8" customFormat="1" ht="30" customHeight="1">
      <c r="E2300" s="10"/>
      <c r="K2300" s="10"/>
      <c r="M2300" s="10"/>
      <c r="N2300" s="11"/>
      <c r="O2300" s="11"/>
      <c r="P2300" s="19"/>
      <c r="Q2300" s="11"/>
      <c r="R2300" s="11"/>
      <c r="T2300" s="10"/>
      <c r="U2300" s="10"/>
    </row>
    <row r="2301" spans="5:21" s="8" customFormat="1" ht="30" customHeight="1">
      <c r="E2301" s="10"/>
      <c r="K2301" s="10"/>
      <c r="M2301" s="10"/>
      <c r="N2301" s="11"/>
      <c r="O2301" s="11"/>
      <c r="P2301" s="19"/>
      <c r="Q2301" s="11"/>
      <c r="R2301" s="11"/>
      <c r="T2301" s="10"/>
      <c r="U2301" s="10"/>
    </row>
    <row r="2302" spans="5:21" s="8" customFormat="1" ht="30" customHeight="1">
      <c r="E2302" s="10"/>
      <c r="K2302" s="10"/>
      <c r="M2302" s="10"/>
      <c r="N2302" s="11"/>
      <c r="O2302" s="11"/>
      <c r="P2302" s="19"/>
      <c r="Q2302" s="11"/>
      <c r="R2302" s="11"/>
      <c r="T2302" s="10"/>
      <c r="U2302" s="10"/>
    </row>
    <row r="2303" spans="5:21" s="8" customFormat="1" ht="30" customHeight="1">
      <c r="E2303" s="10"/>
      <c r="K2303" s="10"/>
      <c r="M2303" s="10"/>
      <c r="N2303" s="11"/>
      <c r="O2303" s="11"/>
      <c r="P2303" s="19"/>
      <c r="Q2303" s="11"/>
      <c r="R2303" s="11"/>
      <c r="T2303" s="10"/>
      <c r="U2303" s="10"/>
    </row>
    <row r="2304" spans="5:21" s="8" customFormat="1" ht="30" customHeight="1">
      <c r="E2304" s="10"/>
      <c r="K2304" s="10"/>
      <c r="M2304" s="10"/>
      <c r="N2304" s="11"/>
      <c r="O2304" s="11"/>
      <c r="P2304" s="19"/>
      <c r="Q2304" s="11"/>
      <c r="R2304" s="11"/>
      <c r="T2304" s="10"/>
      <c r="U2304" s="10"/>
    </row>
    <row r="2305" spans="5:21" s="8" customFormat="1" ht="30" customHeight="1">
      <c r="E2305" s="10"/>
      <c r="K2305" s="10"/>
      <c r="M2305" s="10"/>
      <c r="N2305" s="11"/>
      <c r="O2305" s="11"/>
      <c r="P2305" s="19"/>
      <c r="Q2305" s="11"/>
      <c r="R2305" s="11"/>
      <c r="T2305" s="10"/>
      <c r="U2305" s="10"/>
    </row>
    <row r="2306" spans="5:21" s="8" customFormat="1" ht="30" customHeight="1">
      <c r="E2306" s="10"/>
      <c r="K2306" s="10"/>
      <c r="M2306" s="10"/>
      <c r="N2306" s="11"/>
      <c r="O2306" s="11"/>
      <c r="P2306" s="19"/>
      <c r="Q2306" s="11"/>
      <c r="R2306" s="11"/>
      <c r="T2306" s="10"/>
      <c r="U2306" s="10"/>
    </row>
    <row r="2307" spans="5:21" s="8" customFormat="1" ht="30" customHeight="1">
      <c r="E2307" s="10"/>
      <c r="K2307" s="10"/>
      <c r="M2307" s="10"/>
      <c r="N2307" s="11"/>
      <c r="O2307" s="11"/>
      <c r="P2307" s="19"/>
      <c r="Q2307" s="11"/>
      <c r="R2307" s="11"/>
      <c r="T2307" s="10"/>
      <c r="U2307" s="10"/>
    </row>
    <row r="2308" spans="5:21" s="8" customFormat="1" ht="30" customHeight="1">
      <c r="E2308" s="10"/>
      <c r="K2308" s="10"/>
      <c r="M2308" s="10"/>
      <c r="N2308" s="11"/>
      <c r="O2308" s="11"/>
      <c r="P2308" s="19"/>
      <c r="Q2308" s="11"/>
      <c r="R2308" s="11"/>
      <c r="T2308" s="10"/>
      <c r="U2308" s="10"/>
    </row>
    <row r="2309" spans="5:21" s="8" customFormat="1" ht="30" customHeight="1">
      <c r="E2309" s="10"/>
      <c r="K2309" s="10"/>
      <c r="M2309" s="10"/>
      <c r="N2309" s="11"/>
      <c r="O2309" s="11"/>
      <c r="P2309" s="19"/>
      <c r="Q2309" s="11"/>
      <c r="R2309" s="11"/>
      <c r="T2309" s="10"/>
      <c r="U2309" s="10"/>
    </row>
    <row r="2310" spans="5:21" s="8" customFormat="1" ht="30" customHeight="1">
      <c r="E2310" s="10"/>
      <c r="K2310" s="10"/>
      <c r="M2310" s="10"/>
      <c r="N2310" s="11"/>
      <c r="O2310" s="11"/>
      <c r="P2310" s="19"/>
      <c r="Q2310" s="11"/>
      <c r="R2310" s="11"/>
      <c r="T2310" s="10"/>
      <c r="U2310" s="10"/>
    </row>
    <row r="2311" spans="5:21" s="8" customFormat="1" ht="30" customHeight="1">
      <c r="E2311" s="10"/>
      <c r="K2311" s="10"/>
      <c r="M2311" s="10"/>
      <c r="N2311" s="11"/>
      <c r="O2311" s="11"/>
      <c r="P2311" s="19"/>
      <c r="Q2311" s="11"/>
      <c r="R2311" s="11"/>
      <c r="T2311" s="10"/>
      <c r="U2311" s="10"/>
    </row>
    <row r="2312" spans="5:21" s="8" customFormat="1" ht="30" customHeight="1">
      <c r="E2312" s="10"/>
      <c r="K2312" s="10"/>
      <c r="M2312" s="10"/>
      <c r="N2312" s="11"/>
      <c r="O2312" s="11"/>
      <c r="P2312" s="19"/>
      <c r="Q2312" s="11"/>
      <c r="R2312" s="11"/>
      <c r="T2312" s="10"/>
      <c r="U2312" s="10"/>
    </row>
    <row r="2313" spans="5:21" s="8" customFormat="1" ht="30" customHeight="1">
      <c r="E2313" s="10"/>
      <c r="K2313" s="10"/>
      <c r="M2313" s="10"/>
      <c r="N2313" s="11"/>
      <c r="O2313" s="11"/>
      <c r="P2313" s="19"/>
      <c r="Q2313" s="11"/>
      <c r="R2313" s="11"/>
      <c r="T2313" s="10"/>
      <c r="U2313" s="10"/>
    </row>
    <row r="2314" spans="5:21" s="8" customFormat="1" ht="30" customHeight="1">
      <c r="E2314" s="10"/>
      <c r="K2314" s="10"/>
      <c r="M2314" s="10"/>
      <c r="N2314" s="11"/>
      <c r="O2314" s="11"/>
      <c r="P2314" s="19"/>
      <c r="Q2314" s="11"/>
      <c r="R2314" s="11"/>
      <c r="T2314" s="10"/>
      <c r="U2314" s="10"/>
    </row>
    <row r="2315" spans="5:21" s="8" customFormat="1" ht="30" customHeight="1">
      <c r="E2315" s="10"/>
      <c r="K2315" s="10"/>
      <c r="M2315" s="10"/>
      <c r="N2315" s="11"/>
      <c r="O2315" s="11"/>
      <c r="P2315" s="19"/>
      <c r="Q2315" s="11"/>
      <c r="R2315" s="11"/>
      <c r="T2315" s="10"/>
      <c r="U2315" s="10"/>
    </row>
    <row r="2316" spans="5:21" s="8" customFormat="1" ht="30" customHeight="1">
      <c r="E2316" s="10"/>
      <c r="K2316" s="10"/>
      <c r="M2316" s="10"/>
      <c r="N2316" s="11"/>
      <c r="O2316" s="11"/>
      <c r="P2316" s="19"/>
      <c r="Q2316" s="11"/>
      <c r="R2316" s="11"/>
      <c r="T2316" s="10"/>
      <c r="U2316" s="10"/>
    </row>
    <row r="2317" spans="5:21" s="8" customFormat="1" ht="30" customHeight="1">
      <c r="E2317" s="10"/>
      <c r="K2317" s="10"/>
      <c r="M2317" s="10"/>
      <c r="N2317" s="11"/>
      <c r="O2317" s="11"/>
      <c r="P2317" s="19"/>
      <c r="Q2317" s="11"/>
      <c r="R2317" s="11"/>
      <c r="T2317" s="10"/>
      <c r="U2317" s="10"/>
    </row>
    <row r="2318" spans="5:21" s="8" customFormat="1" ht="30" customHeight="1">
      <c r="E2318" s="10"/>
      <c r="K2318" s="10"/>
      <c r="M2318" s="10"/>
      <c r="N2318" s="11"/>
      <c r="O2318" s="11"/>
      <c r="P2318" s="19"/>
      <c r="Q2318" s="11"/>
      <c r="R2318" s="11"/>
      <c r="T2318" s="10"/>
      <c r="U2318" s="10"/>
    </row>
    <row r="2319" spans="5:21" s="8" customFormat="1" ht="30" customHeight="1">
      <c r="E2319" s="10"/>
      <c r="K2319" s="10"/>
      <c r="M2319" s="10"/>
      <c r="N2319" s="11"/>
      <c r="O2319" s="11"/>
      <c r="P2319" s="19"/>
      <c r="Q2319" s="11"/>
      <c r="R2319" s="11"/>
      <c r="T2319" s="10"/>
      <c r="U2319" s="10"/>
    </row>
    <row r="2320" spans="5:21" s="8" customFormat="1" ht="30" customHeight="1">
      <c r="E2320" s="10"/>
      <c r="K2320" s="10"/>
      <c r="M2320" s="10"/>
      <c r="N2320" s="11"/>
      <c r="O2320" s="11"/>
      <c r="P2320" s="19"/>
      <c r="Q2320" s="11"/>
      <c r="R2320" s="11"/>
      <c r="T2320" s="10"/>
      <c r="U2320" s="10"/>
    </row>
    <row r="2321" spans="5:21" s="8" customFormat="1" ht="30" customHeight="1">
      <c r="E2321" s="10"/>
      <c r="K2321" s="10"/>
      <c r="M2321" s="10"/>
      <c r="N2321" s="11"/>
      <c r="O2321" s="11"/>
      <c r="P2321" s="19"/>
      <c r="Q2321" s="11"/>
      <c r="R2321" s="11"/>
      <c r="T2321" s="10"/>
      <c r="U2321" s="10"/>
    </row>
    <row r="2322" spans="5:21" s="8" customFormat="1" ht="30" customHeight="1">
      <c r="E2322" s="10"/>
      <c r="K2322" s="10"/>
      <c r="M2322" s="10"/>
      <c r="N2322" s="11"/>
      <c r="O2322" s="11"/>
      <c r="P2322" s="19"/>
      <c r="Q2322" s="11"/>
      <c r="R2322" s="11"/>
      <c r="T2322" s="10"/>
      <c r="U2322" s="10"/>
    </row>
    <row r="2323" spans="5:21" s="8" customFormat="1" ht="30" customHeight="1">
      <c r="E2323" s="10"/>
      <c r="K2323" s="10"/>
      <c r="M2323" s="10"/>
      <c r="N2323" s="11"/>
      <c r="O2323" s="11"/>
      <c r="P2323" s="19"/>
      <c r="Q2323" s="11"/>
      <c r="R2323" s="11"/>
      <c r="T2323" s="10"/>
      <c r="U2323" s="10"/>
    </row>
    <row r="2324" spans="5:21" s="8" customFormat="1" ht="30" customHeight="1">
      <c r="E2324" s="10"/>
      <c r="K2324" s="10"/>
      <c r="M2324" s="10"/>
      <c r="N2324" s="11"/>
      <c r="O2324" s="11"/>
      <c r="P2324" s="19"/>
      <c r="Q2324" s="11"/>
      <c r="R2324" s="11"/>
      <c r="T2324" s="10"/>
      <c r="U2324" s="10"/>
    </row>
    <row r="2325" spans="5:21" s="8" customFormat="1" ht="30" customHeight="1">
      <c r="E2325" s="10"/>
      <c r="K2325" s="10"/>
      <c r="M2325" s="10"/>
      <c r="N2325" s="11"/>
      <c r="O2325" s="11"/>
      <c r="P2325" s="19"/>
      <c r="Q2325" s="11"/>
      <c r="R2325" s="11"/>
      <c r="T2325" s="10"/>
      <c r="U2325" s="10"/>
    </row>
    <row r="2326" spans="5:21" s="8" customFormat="1" ht="30" customHeight="1">
      <c r="E2326" s="10"/>
      <c r="K2326" s="10"/>
      <c r="M2326" s="10"/>
      <c r="N2326" s="11"/>
      <c r="O2326" s="11"/>
      <c r="P2326" s="19"/>
      <c r="Q2326" s="11"/>
      <c r="R2326" s="11"/>
      <c r="T2326" s="10"/>
      <c r="U2326" s="10"/>
    </row>
    <row r="2327" spans="5:21" s="8" customFormat="1" ht="30" customHeight="1">
      <c r="E2327" s="10"/>
      <c r="K2327" s="10"/>
      <c r="M2327" s="10"/>
      <c r="N2327" s="11"/>
      <c r="O2327" s="11"/>
      <c r="P2327" s="19"/>
      <c r="Q2327" s="11"/>
      <c r="R2327" s="11"/>
      <c r="T2327" s="10"/>
      <c r="U2327" s="10"/>
    </row>
    <row r="2328" spans="5:21" s="8" customFormat="1" ht="30" customHeight="1">
      <c r="E2328" s="10"/>
      <c r="K2328" s="10"/>
      <c r="M2328" s="10"/>
      <c r="N2328" s="11"/>
      <c r="O2328" s="11"/>
      <c r="P2328" s="19"/>
      <c r="Q2328" s="11"/>
      <c r="R2328" s="11"/>
      <c r="T2328" s="10"/>
      <c r="U2328" s="10"/>
    </row>
    <row r="2329" spans="5:21" s="8" customFormat="1" ht="30" customHeight="1">
      <c r="E2329" s="10"/>
      <c r="K2329" s="10"/>
      <c r="M2329" s="10"/>
      <c r="N2329" s="11"/>
      <c r="O2329" s="11"/>
      <c r="P2329" s="19"/>
      <c r="Q2329" s="11"/>
      <c r="R2329" s="11"/>
      <c r="T2329" s="10"/>
      <c r="U2329" s="10"/>
    </row>
    <row r="2330" spans="5:21" s="8" customFormat="1" ht="30" customHeight="1">
      <c r="E2330" s="10"/>
      <c r="K2330" s="10"/>
      <c r="M2330" s="10"/>
      <c r="N2330" s="11"/>
      <c r="O2330" s="11"/>
      <c r="P2330" s="19"/>
      <c r="Q2330" s="11"/>
      <c r="R2330" s="11"/>
      <c r="T2330" s="10"/>
      <c r="U2330" s="10"/>
    </row>
    <row r="2331" spans="5:21" s="8" customFormat="1" ht="30" customHeight="1">
      <c r="E2331" s="10"/>
      <c r="K2331" s="10"/>
      <c r="M2331" s="10"/>
      <c r="N2331" s="11"/>
      <c r="O2331" s="11"/>
      <c r="P2331" s="19"/>
      <c r="Q2331" s="11"/>
      <c r="R2331" s="11"/>
      <c r="T2331" s="10"/>
      <c r="U2331" s="10"/>
    </row>
    <row r="2332" spans="5:21" s="8" customFormat="1" ht="30" customHeight="1">
      <c r="E2332" s="10"/>
      <c r="K2332" s="10"/>
      <c r="M2332" s="10"/>
      <c r="N2332" s="11"/>
      <c r="O2332" s="11"/>
      <c r="P2332" s="19"/>
      <c r="Q2332" s="11"/>
      <c r="R2332" s="11"/>
      <c r="T2332" s="10"/>
      <c r="U2332" s="10"/>
    </row>
    <row r="2333" spans="5:21" s="8" customFormat="1" ht="30" customHeight="1">
      <c r="E2333" s="10"/>
      <c r="K2333" s="10"/>
      <c r="M2333" s="10"/>
      <c r="N2333" s="11"/>
      <c r="O2333" s="11"/>
      <c r="P2333" s="19"/>
      <c r="Q2333" s="11"/>
      <c r="R2333" s="11"/>
      <c r="T2333" s="10"/>
      <c r="U2333" s="10"/>
    </row>
    <row r="2334" spans="5:21" s="8" customFormat="1" ht="30" customHeight="1">
      <c r="E2334" s="10"/>
      <c r="K2334" s="10"/>
      <c r="M2334" s="10"/>
      <c r="N2334" s="11"/>
      <c r="O2334" s="11"/>
      <c r="P2334" s="19"/>
      <c r="Q2334" s="11"/>
      <c r="R2334" s="11"/>
      <c r="T2334" s="10"/>
      <c r="U2334" s="10"/>
    </row>
    <row r="2335" spans="5:21" s="8" customFormat="1" ht="30" customHeight="1">
      <c r="E2335" s="10"/>
      <c r="K2335" s="10"/>
      <c r="M2335" s="10"/>
      <c r="N2335" s="11"/>
      <c r="O2335" s="11"/>
      <c r="P2335" s="19"/>
      <c r="Q2335" s="11"/>
      <c r="R2335" s="11"/>
      <c r="T2335" s="10"/>
      <c r="U2335" s="10"/>
    </row>
    <row r="2336" spans="5:21" s="8" customFormat="1" ht="30" customHeight="1">
      <c r="E2336" s="10"/>
      <c r="K2336" s="10"/>
      <c r="M2336" s="10"/>
      <c r="N2336" s="11"/>
      <c r="O2336" s="11"/>
      <c r="P2336" s="19"/>
      <c r="Q2336" s="11"/>
      <c r="R2336" s="11"/>
      <c r="T2336" s="10"/>
      <c r="U2336" s="10"/>
    </row>
    <row r="2337" spans="5:21" s="8" customFormat="1" ht="30" customHeight="1">
      <c r="E2337" s="10"/>
      <c r="K2337" s="10"/>
      <c r="M2337" s="10"/>
      <c r="N2337" s="11"/>
      <c r="O2337" s="11"/>
      <c r="P2337" s="19"/>
      <c r="Q2337" s="11"/>
      <c r="R2337" s="11"/>
      <c r="T2337" s="10"/>
      <c r="U2337" s="10"/>
    </row>
    <row r="2338" spans="5:21" s="8" customFormat="1" ht="30" customHeight="1">
      <c r="E2338" s="10"/>
      <c r="K2338" s="10"/>
      <c r="M2338" s="10"/>
      <c r="N2338" s="11"/>
      <c r="O2338" s="11"/>
      <c r="P2338" s="19"/>
      <c r="Q2338" s="11"/>
      <c r="R2338" s="11"/>
      <c r="T2338" s="10"/>
      <c r="U2338" s="10"/>
    </row>
    <row r="2339" spans="5:21" s="8" customFormat="1" ht="30" customHeight="1">
      <c r="E2339" s="10"/>
      <c r="K2339" s="10"/>
      <c r="M2339" s="10"/>
      <c r="N2339" s="11"/>
      <c r="O2339" s="11"/>
      <c r="P2339" s="19"/>
      <c r="Q2339" s="11"/>
      <c r="R2339" s="11"/>
      <c r="T2339" s="10"/>
      <c r="U2339" s="10"/>
    </row>
    <row r="2340" spans="5:21" s="8" customFormat="1" ht="30" customHeight="1">
      <c r="E2340" s="10"/>
      <c r="K2340" s="10"/>
      <c r="M2340" s="10"/>
      <c r="N2340" s="11"/>
      <c r="O2340" s="11"/>
      <c r="P2340" s="19"/>
      <c r="Q2340" s="11"/>
      <c r="R2340" s="11"/>
      <c r="T2340" s="10"/>
      <c r="U2340" s="10"/>
    </row>
    <row r="2341" spans="5:21" s="8" customFormat="1" ht="30" customHeight="1">
      <c r="E2341" s="10"/>
      <c r="K2341" s="10"/>
      <c r="M2341" s="10"/>
      <c r="N2341" s="11"/>
      <c r="O2341" s="11"/>
      <c r="P2341" s="19"/>
      <c r="Q2341" s="11"/>
      <c r="R2341" s="11"/>
      <c r="T2341" s="10"/>
      <c r="U2341" s="10"/>
    </row>
    <row r="2342" spans="5:21" s="8" customFormat="1" ht="30" customHeight="1">
      <c r="E2342" s="10"/>
      <c r="K2342" s="10"/>
      <c r="M2342" s="10"/>
      <c r="N2342" s="11"/>
      <c r="O2342" s="11"/>
      <c r="P2342" s="19"/>
      <c r="Q2342" s="11"/>
      <c r="R2342" s="11"/>
      <c r="T2342" s="10"/>
      <c r="U2342" s="10"/>
    </row>
    <row r="2343" spans="5:21" s="8" customFormat="1" ht="30" customHeight="1">
      <c r="E2343" s="10"/>
      <c r="K2343" s="10"/>
      <c r="M2343" s="10"/>
      <c r="N2343" s="11"/>
      <c r="O2343" s="11"/>
      <c r="P2343" s="19"/>
      <c r="Q2343" s="11"/>
      <c r="R2343" s="11"/>
      <c r="T2343" s="10"/>
      <c r="U2343" s="10"/>
    </row>
    <row r="2344" spans="5:21" s="8" customFormat="1" ht="30" customHeight="1">
      <c r="E2344" s="10"/>
      <c r="K2344" s="10"/>
      <c r="M2344" s="10"/>
      <c r="N2344" s="11"/>
      <c r="O2344" s="11"/>
      <c r="P2344" s="19"/>
      <c r="Q2344" s="11"/>
      <c r="R2344" s="11"/>
      <c r="T2344" s="10"/>
      <c r="U2344" s="10"/>
    </row>
    <row r="2345" spans="5:21" s="8" customFormat="1" ht="30" customHeight="1">
      <c r="E2345" s="10"/>
      <c r="K2345" s="10"/>
      <c r="M2345" s="10"/>
      <c r="N2345" s="11"/>
      <c r="O2345" s="11"/>
      <c r="P2345" s="19"/>
      <c r="Q2345" s="11"/>
      <c r="R2345" s="11"/>
      <c r="T2345" s="10"/>
      <c r="U2345" s="10"/>
    </row>
    <row r="2346" spans="5:21" s="8" customFormat="1" ht="30" customHeight="1">
      <c r="E2346" s="10"/>
      <c r="K2346" s="10"/>
      <c r="M2346" s="10"/>
      <c r="N2346" s="11"/>
      <c r="O2346" s="11"/>
      <c r="P2346" s="19"/>
      <c r="Q2346" s="11"/>
      <c r="R2346" s="11"/>
      <c r="T2346" s="10"/>
      <c r="U2346" s="10"/>
    </row>
    <row r="2347" spans="5:21" s="8" customFormat="1" ht="30" customHeight="1">
      <c r="E2347" s="10"/>
      <c r="K2347" s="10"/>
      <c r="M2347" s="10"/>
      <c r="N2347" s="11"/>
      <c r="O2347" s="11"/>
      <c r="P2347" s="19"/>
      <c r="Q2347" s="11"/>
      <c r="R2347" s="11"/>
      <c r="T2347" s="10"/>
      <c r="U2347" s="10"/>
    </row>
    <row r="2348" spans="5:21" s="8" customFormat="1" ht="30" customHeight="1">
      <c r="E2348" s="10"/>
      <c r="K2348" s="10"/>
      <c r="M2348" s="10"/>
      <c r="N2348" s="11"/>
      <c r="O2348" s="11"/>
      <c r="P2348" s="19"/>
      <c r="Q2348" s="11"/>
      <c r="R2348" s="11"/>
      <c r="T2348" s="10"/>
      <c r="U2348" s="10"/>
    </row>
    <row r="2349" spans="5:21" s="8" customFormat="1" ht="30" customHeight="1">
      <c r="E2349" s="10"/>
      <c r="K2349" s="10"/>
      <c r="M2349" s="10"/>
      <c r="N2349" s="11"/>
      <c r="O2349" s="11"/>
      <c r="P2349" s="19"/>
      <c r="Q2349" s="11"/>
      <c r="R2349" s="11"/>
      <c r="T2349" s="10"/>
      <c r="U2349" s="10"/>
    </row>
    <row r="2350" spans="5:21" s="8" customFormat="1" ht="30" customHeight="1">
      <c r="E2350" s="10"/>
      <c r="K2350" s="10"/>
      <c r="M2350" s="10"/>
      <c r="N2350" s="11"/>
      <c r="O2350" s="11"/>
      <c r="P2350" s="19"/>
      <c r="Q2350" s="11"/>
      <c r="R2350" s="11"/>
      <c r="T2350" s="10"/>
      <c r="U2350" s="10"/>
    </row>
    <row r="2351" spans="5:21" s="8" customFormat="1" ht="30" customHeight="1">
      <c r="E2351" s="10"/>
      <c r="K2351" s="10"/>
      <c r="M2351" s="10"/>
      <c r="N2351" s="11"/>
      <c r="O2351" s="11"/>
      <c r="P2351" s="19"/>
      <c r="Q2351" s="11"/>
      <c r="R2351" s="11"/>
      <c r="T2351" s="10"/>
      <c r="U2351" s="10"/>
    </row>
    <row r="2352" spans="5:21" s="8" customFormat="1" ht="30" customHeight="1">
      <c r="E2352" s="10"/>
      <c r="K2352" s="10"/>
      <c r="M2352" s="10"/>
      <c r="N2352" s="11"/>
      <c r="O2352" s="11"/>
      <c r="P2352" s="19"/>
      <c r="Q2352" s="11"/>
      <c r="R2352" s="11"/>
      <c r="T2352" s="10"/>
      <c r="U2352" s="10"/>
    </row>
    <row r="2353" spans="5:21" s="8" customFormat="1" ht="30" customHeight="1">
      <c r="E2353" s="10"/>
      <c r="K2353" s="10"/>
      <c r="M2353" s="10"/>
      <c r="N2353" s="11"/>
      <c r="O2353" s="11"/>
      <c r="P2353" s="19"/>
      <c r="Q2353" s="11"/>
      <c r="R2353" s="11"/>
      <c r="T2353" s="10"/>
      <c r="U2353" s="10"/>
    </row>
    <row r="2354" spans="5:21" s="8" customFormat="1" ht="30" customHeight="1">
      <c r="E2354" s="10"/>
      <c r="K2354" s="10"/>
      <c r="M2354" s="10"/>
      <c r="N2354" s="11"/>
      <c r="O2354" s="11"/>
      <c r="P2354" s="19"/>
      <c r="Q2354" s="11"/>
      <c r="R2354" s="11"/>
      <c r="T2354" s="10"/>
      <c r="U2354" s="10"/>
    </row>
    <row r="2355" spans="5:21" s="8" customFormat="1" ht="30" customHeight="1">
      <c r="E2355" s="10"/>
      <c r="K2355" s="10"/>
      <c r="M2355" s="10"/>
      <c r="N2355" s="11"/>
      <c r="O2355" s="11"/>
      <c r="P2355" s="19"/>
      <c r="Q2355" s="11"/>
      <c r="R2355" s="11"/>
      <c r="T2355" s="10"/>
      <c r="U2355" s="10"/>
    </row>
    <row r="2356" spans="5:21" s="8" customFormat="1" ht="30" customHeight="1">
      <c r="E2356" s="10"/>
      <c r="K2356" s="10"/>
      <c r="M2356" s="10"/>
      <c r="N2356" s="11"/>
      <c r="O2356" s="11"/>
      <c r="P2356" s="19"/>
      <c r="Q2356" s="11"/>
      <c r="R2356" s="11"/>
      <c r="T2356" s="10"/>
      <c r="U2356" s="10"/>
    </row>
    <row r="2357" spans="5:21" s="8" customFormat="1" ht="30" customHeight="1">
      <c r="E2357" s="10"/>
      <c r="K2357" s="10"/>
      <c r="M2357" s="10"/>
      <c r="N2357" s="11"/>
      <c r="O2357" s="11"/>
      <c r="P2357" s="19"/>
      <c r="Q2357" s="11"/>
      <c r="R2357" s="11"/>
      <c r="T2357" s="10"/>
      <c r="U2357" s="10"/>
    </row>
    <row r="2358" spans="5:21" s="8" customFormat="1" ht="30" customHeight="1">
      <c r="E2358" s="10"/>
      <c r="K2358" s="10"/>
      <c r="M2358" s="10"/>
      <c r="N2358" s="11"/>
      <c r="O2358" s="11"/>
      <c r="P2358" s="19"/>
      <c r="Q2358" s="11"/>
      <c r="R2358" s="11"/>
      <c r="T2358" s="10"/>
      <c r="U2358" s="10"/>
    </row>
    <row r="2359" spans="5:21" s="8" customFormat="1" ht="30" customHeight="1">
      <c r="E2359" s="10"/>
      <c r="K2359" s="10"/>
      <c r="M2359" s="10"/>
      <c r="N2359" s="11"/>
      <c r="O2359" s="11"/>
      <c r="P2359" s="19"/>
      <c r="Q2359" s="11"/>
      <c r="R2359" s="11"/>
      <c r="T2359" s="10"/>
      <c r="U2359" s="10"/>
    </row>
    <row r="2360" spans="5:21" s="8" customFormat="1" ht="30" customHeight="1">
      <c r="E2360" s="10"/>
      <c r="K2360" s="10"/>
      <c r="M2360" s="10"/>
      <c r="N2360" s="11"/>
      <c r="O2360" s="11"/>
      <c r="P2360" s="19"/>
      <c r="Q2360" s="11"/>
      <c r="R2360" s="11"/>
      <c r="T2360" s="10"/>
      <c r="U2360" s="10"/>
    </row>
    <row r="2361" spans="5:21" s="8" customFormat="1" ht="30" customHeight="1">
      <c r="E2361" s="10"/>
      <c r="K2361" s="10"/>
      <c r="M2361" s="10"/>
      <c r="N2361" s="11"/>
      <c r="O2361" s="11"/>
      <c r="P2361" s="19"/>
      <c r="Q2361" s="11"/>
      <c r="R2361" s="11"/>
      <c r="T2361" s="10"/>
      <c r="U2361" s="10"/>
    </row>
    <row r="2362" spans="5:21" s="8" customFormat="1" ht="30" customHeight="1">
      <c r="E2362" s="10"/>
      <c r="K2362" s="10"/>
      <c r="M2362" s="10"/>
      <c r="N2362" s="11"/>
      <c r="O2362" s="11"/>
      <c r="P2362" s="19"/>
      <c r="Q2362" s="11"/>
      <c r="R2362" s="11"/>
      <c r="T2362" s="10"/>
      <c r="U2362" s="10"/>
    </row>
    <row r="2363" spans="5:21" s="8" customFormat="1" ht="30" customHeight="1">
      <c r="E2363" s="10"/>
      <c r="K2363" s="10"/>
      <c r="M2363" s="10"/>
      <c r="N2363" s="11"/>
      <c r="O2363" s="11"/>
      <c r="P2363" s="19"/>
      <c r="Q2363" s="11"/>
      <c r="R2363" s="11"/>
      <c r="T2363" s="10"/>
      <c r="U2363" s="10"/>
    </row>
    <row r="2364" spans="5:21" s="8" customFormat="1" ht="30" customHeight="1">
      <c r="E2364" s="10"/>
      <c r="K2364" s="10"/>
      <c r="M2364" s="10"/>
      <c r="N2364" s="11"/>
      <c r="O2364" s="11"/>
      <c r="P2364" s="19"/>
      <c r="Q2364" s="11"/>
      <c r="R2364" s="11"/>
      <c r="T2364" s="10"/>
      <c r="U2364" s="10"/>
    </row>
    <row r="2365" spans="5:21" s="8" customFormat="1" ht="30" customHeight="1">
      <c r="E2365" s="10"/>
      <c r="K2365" s="10"/>
      <c r="M2365" s="10"/>
      <c r="N2365" s="11"/>
      <c r="O2365" s="11"/>
      <c r="P2365" s="19"/>
      <c r="Q2365" s="11"/>
      <c r="R2365" s="11"/>
      <c r="T2365" s="10"/>
      <c r="U2365" s="10"/>
    </row>
    <row r="2366" spans="5:21" s="8" customFormat="1" ht="30" customHeight="1">
      <c r="E2366" s="10"/>
      <c r="K2366" s="10"/>
      <c r="M2366" s="10"/>
      <c r="N2366" s="11"/>
      <c r="O2366" s="11"/>
      <c r="P2366" s="19"/>
      <c r="Q2366" s="11"/>
      <c r="R2366" s="11"/>
      <c r="T2366" s="10"/>
      <c r="U2366" s="10"/>
    </row>
    <row r="2367" spans="5:21" s="8" customFormat="1" ht="30" customHeight="1">
      <c r="E2367" s="10"/>
      <c r="K2367" s="10"/>
      <c r="M2367" s="10"/>
      <c r="N2367" s="11"/>
      <c r="O2367" s="11"/>
      <c r="P2367" s="19"/>
      <c r="Q2367" s="11"/>
      <c r="R2367" s="11"/>
      <c r="T2367" s="10"/>
      <c r="U2367" s="10"/>
    </row>
    <row r="2368" spans="5:21" s="8" customFormat="1" ht="30" customHeight="1">
      <c r="E2368" s="10"/>
      <c r="K2368" s="10"/>
      <c r="M2368" s="10"/>
      <c r="N2368" s="11"/>
      <c r="O2368" s="11"/>
      <c r="P2368" s="19"/>
      <c r="Q2368" s="11"/>
      <c r="R2368" s="11"/>
      <c r="T2368" s="10"/>
      <c r="U2368" s="10"/>
    </row>
    <row r="2369" spans="5:21" s="8" customFormat="1" ht="30" customHeight="1">
      <c r="E2369" s="10"/>
      <c r="K2369" s="10"/>
      <c r="M2369" s="10"/>
      <c r="N2369" s="11"/>
      <c r="O2369" s="11"/>
      <c r="P2369" s="19"/>
      <c r="Q2369" s="11"/>
      <c r="R2369" s="11"/>
      <c r="T2369" s="10"/>
      <c r="U2369" s="10"/>
    </row>
    <row r="2370" spans="5:21" s="8" customFormat="1" ht="30" customHeight="1">
      <c r="E2370" s="10"/>
      <c r="K2370" s="10"/>
      <c r="M2370" s="10"/>
      <c r="N2370" s="11"/>
      <c r="O2370" s="11"/>
      <c r="P2370" s="19"/>
      <c r="Q2370" s="11"/>
      <c r="R2370" s="11"/>
      <c r="T2370" s="10"/>
      <c r="U2370" s="10"/>
    </row>
    <row r="2371" spans="5:21" s="8" customFormat="1" ht="30" customHeight="1">
      <c r="E2371" s="10"/>
      <c r="K2371" s="10"/>
      <c r="M2371" s="10"/>
      <c r="N2371" s="11"/>
      <c r="O2371" s="11"/>
      <c r="P2371" s="19"/>
      <c r="Q2371" s="11"/>
      <c r="R2371" s="11"/>
      <c r="T2371" s="10"/>
      <c r="U2371" s="10"/>
    </row>
    <row r="2372" spans="5:21" s="8" customFormat="1" ht="30" customHeight="1">
      <c r="E2372" s="10"/>
      <c r="K2372" s="10"/>
      <c r="M2372" s="10"/>
      <c r="N2372" s="11"/>
      <c r="O2372" s="11"/>
      <c r="P2372" s="19"/>
      <c r="Q2372" s="11"/>
      <c r="R2372" s="11"/>
      <c r="T2372" s="10"/>
      <c r="U2372" s="10"/>
    </row>
    <row r="2373" spans="5:21" s="8" customFormat="1" ht="30" customHeight="1">
      <c r="E2373" s="10"/>
      <c r="K2373" s="10"/>
      <c r="M2373" s="10"/>
      <c r="N2373" s="11"/>
      <c r="O2373" s="11"/>
      <c r="P2373" s="19"/>
      <c r="Q2373" s="11"/>
      <c r="R2373" s="11"/>
      <c r="T2373" s="10"/>
      <c r="U2373" s="10"/>
    </row>
    <row r="2374" spans="5:21" s="8" customFormat="1" ht="30" customHeight="1">
      <c r="E2374" s="10"/>
      <c r="K2374" s="10"/>
      <c r="M2374" s="10"/>
      <c r="N2374" s="11"/>
      <c r="O2374" s="11"/>
      <c r="P2374" s="19"/>
      <c r="Q2374" s="11"/>
      <c r="R2374" s="11"/>
      <c r="T2374" s="10"/>
      <c r="U2374" s="10"/>
    </row>
    <row r="2375" spans="5:21" s="8" customFormat="1" ht="30" customHeight="1">
      <c r="E2375" s="10"/>
      <c r="K2375" s="10"/>
      <c r="M2375" s="10"/>
      <c r="N2375" s="11"/>
      <c r="O2375" s="11"/>
      <c r="P2375" s="19"/>
      <c r="Q2375" s="11"/>
      <c r="R2375" s="11"/>
      <c r="T2375" s="10"/>
      <c r="U2375" s="10"/>
    </row>
    <row r="2376" spans="5:21" s="8" customFormat="1" ht="30" customHeight="1">
      <c r="E2376" s="10"/>
      <c r="K2376" s="10"/>
      <c r="M2376" s="10"/>
      <c r="N2376" s="11"/>
      <c r="O2376" s="11"/>
      <c r="P2376" s="19"/>
      <c r="Q2376" s="11"/>
      <c r="R2376" s="11"/>
      <c r="T2376" s="10"/>
      <c r="U2376" s="10"/>
    </row>
    <row r="2377" spans="5:21" s="8" customFormat="1" ht="30" customHeight="1">
      <c r="E2377" s="10"/>
      <c r="K2377" s="10"/>
      <c r="M2377" s="10"/>
      <c r="N2377" s="11"/>
      <c r="O2377" s="11"/>
      <c r="P2377" s="19"/>
      <c r="Q2377" s="11"/>
      <c r="R2377" s="11"/>
      <c r="T2377" s="10"/>
      <c r="U2377" s="10"/>
    </row>
    <row r="2378" spans="5:21" s="8" customFormat="1" ht="30" customHeight="1">
      <c r="E2378" s="10"/>
      <c r="K2378" s="10"/>
      <c r="M2378" s="10"/>
      <c r="N2378" s="11"/>
      <c r="O2378" s="11"/>
      <c r="P2378" s="19"/>
      <c r="Q2378" s="11"/>
      <c r="R2378" s="11"/>
      <c r="T2378" s="10"/>
      <c r="U2378" s="10"/>
    </row>
    <row r="2379" spans="5:21" s="8" customFormat="1" ht="30" customHeight="1">
      <c r="E2379" s="10"/>
      <c r="K2379" s="10"/>
      <c r="M2379" s="10"/>
      <c r="N2379" s="11"/>
      <c r="O2379" s="11"/>
      <c r="P2379" s="19"/>
      <c r="Q2379" s="11"/>
      <c r="R2379" s="11"/>
      <c r="T2379" s="10"/>
      <c r="U2379" s="10"/>
    </row>
    <row r="2380" spans="5:21" s="8" customFormat="1" ht="30" customHeight="1">
      <c r="E2380" s="10"/>
      <c r="K2380" s="10"/>
      <c r="M2380" s="10"/>
      <c r="N2380" s="11"/>
      <c r="O2380" s="11"/>
      <c r="P2380" s="19"/>
      <c r="Q2380" s="11"/>
      <c r="R2380" s="11"/>
      <c r="T2380" s="10"/>
      <c r="U2380" s="10"/>
    </row>
    <row r="2381" spans="5:21" s="8" customFormat="1" ht="30" customHeight="1">
      <c r="E2381" s="10"/>
      <c r="K2381" s="10"/>
      <c r="M2381" s="10"/>
      <c r="N2381" s="11"/>
      <c r="O2381" s="11"/>
      <c r="P2381" s="19"/>
      <c r="Q2381" s="11"/>
      <c r="R2381" s="11"/>
      <c r="T2381" s="10"/>
      <c r="U2381" s="10"/>
    </row>
    <row r="2382" spans="5:21" s="8" customFormat="1" ht="30" customHeight="1">
      <c r="E2382" s="10"/>
      <c r="K2382" s="10"/>
      <c r="M2382" s="10"/>
      <c r="N2382" s="11"/>
      <c r="O2382" s="11"/>
      <c r="P2382" s="19"/>
      <c r="Q2382" s="11"/>
      <c r="R2382" s="11"/>
      <c r="T2382" s="10"/>
      <c r="U2382" s="10"/>
    </row>
    <row r="2383" spans="5:21" s="8" customFormat="1" ht="30" customHeight="1">
      <c r="E2383" s="10"/>
      <c r="K2383" s="10"/>
      <c r="M2383" s="10"/>
      <c r="N2383" s="11"/>
      <c r="O2383" s="11"/>
      <c r="P2383" s="19"/>
      <c r="Q2383" s="11"/>
      <c r="R2383" s="11"/>
      <c r="T2383" s="10"/>
      <c r="U2383" s="10"/>
    </row>
    <row r="2384" spans="5:21" s="8" customFormat="1" ht="30" customHeight="1">
      <c r="E2384" s="10"/>
      <c r="K2384" s="10"/>
      <c r="M2384" s="10"/>
      <c r="N2384" s="11"/>
      <c r="O2384" s="11"/>
      <c r="P2384" s="19"/>
      <c r="Q2384" s="11"/>
      <c r="R2384" s="11"/>
      <c r="T2384" s="10"/>
      <c r="U2384" s="10"/>
    </row>
    <row r="2385" spans="5:21" s="8" customFormat="1" ht="30" customHeight="1">
      <c r="E2385" s="10"/>
      <c r="K2385" s="10"/>
      <c r="M2385" s="10"/>
      <c r="N2385" s="11"/>
      <c r="O2385" s="11"/>
      <c r="P2385" s="19"/>
      <c r="Q2385" s="11"/>
      <c r="R2385" s="11"/>
      <c r="T2385" s="10"/>
      <c r="U2385" s="10"/>
    </row>
    <row r="2386" spans="5:21" s="8" customFormat="1" ht="30" customHeight="1">
      <c r="E2386" s="10"/>
      <c r="K2386" s="10"/>
      <c r="M2386" s="10"/>
      <c r="N2386" s="11"/>
      <c r="O2386" s="11"/>
      <c r="P2386" s="19"/>
      <c r="Q2386" s="11"/>
      <c r="R2386" s="11"/>
      <c r="T2386" s="10"/>
      <c r="U2386" s="10"/>
    </row>
    <row r="2387" spans="5:21" s="8" customFormat="1" ht="30" customHeight="1">
      <c r="E2387" s="10"/>
      <c r="K2387" s="10"/>
      <c r="M2387" s="10"/>
      <c r="N2387" s="11"/>
      <c r="O2387" s="11"/>
      <c r="P2387" s="19"/>
      <c r="Q2387" s="11"/>
      <c r="R2387" s="11"/>
      <c r="T2387" s="10"/>
      <c r="U2387" s="10"/>
    </row>
    <row r="2388" spans="5:21" s="8" customFormat="1" ht="30" customHeight="1">
      <c r="E2388" s="10"/>
      <c r="K2388" s="10"/>
      <c r="M2388" s="10"/>
      <c r="N2388" s="11"/>
      <c r="O2388" s="11"/>
      <c r="P2388" s="19"/>
      <c r="Q2388" s="11"/>
      <c r="R2388" s="11"/>
      <c r="T2388" s="10"/>
      <c r="U2388" s="10"/>
    </row>
    <row r="2389" spans="5:21" s="8" customFormat="1" ht="30" customHeight="1">
      <c r="E2389" s="10"/>
      <c r="K2389" s="10"/>
      <c r="M2389" s="10"/>
      <c r="N2389" s="11"/>
      <c r="O2389" s="11"/>
      <c r="P2389" s="19"/>
      <c r="Q2389" s="11"/>
      <c r="R2389" s="11"/>
      <c r="T2389" s="10"/>
      <c r="U2389" s="10"/>
    </row>
    <row r="2390" spans="5:21" s="8" customFormat="1" ht="30" customHeight="1">
      <c r="E2390" s="10"/>
      <c r="K2390" s="10"/>
      <c r="M2390" s="10"/>
      <c r="N2390" s="11"/>
      <c r="O2390" s="11"/>
      <c r="P2390" s="19"/>
      <c r="Q2390" s="11"/>
      <c r="R2390" s="11"/>
      <c r="T2390" s="10"/>
      <c r="U2390" s="10"/>
    </row>
    <row r="2391" spans="5:21" s="8" customFormat="1" ht="30" customHeight="1">
      <c r="E2391" s="10"/>
      <c r="K2391" s="10"/>
      <c r="M2391" s="10"/>
      <c r="N2391" s="11"/>
      <c r="O2391" s="11"/>
      <c r="P2391" s="19"/>
      <c r="Q2391" s="11"/>
      <c r="R2391" s="11"/>
      <c r="T2391" s="10"/>
      <c r="U2391" s="10"/>
    </row>
    <row r="2392" spans="5:21" s="8" customFormat="1" ht="30" customHeight="1">
      <c r="E2392" s="10"/>
      <c r="K2392" s="10"/>
      <c r="M2392" s="10"/>
      <c r="N2392" s="11"/>
      <c r="O2392" s="11"/>
      <c r="P2392" s="19"/>
      <c r="Q2392" s="11"/>
      <c r="R2392" s="11"/>
      <c r="T2392" s="10"/>
      <c r="U2392" s="10"/>
    </row>
    <row r="2393" spans="5:21" s="8" customFormat="1" ht="30" customHeight="1">
      <c r="E2393" s="10"/>
      <c r="K2393" s="10"/>
      <c r="M2393" s="10"/>
      <c r="N2393" s="11"/>
      <c r="O2393" s="11"/>
      <c r="P2393" s="19"/>
      <c r="Q2393" s="11"/>
      <c r="R2393" s="11"/>
      <c r="T2393" s="10"/>
      <c r="U2393" s="10"/>
    </row>
    <row r="2394" spans="5:21" s="8" customFormat="1" ht="30" customHeight="1">
      <c r="E2394" s="10"/>
      <c r="K2394" s="10"/>
      <c r="M2394" s="10"/>
      <c r="N2394" s="11"/>
      <c r="O2394" s="11"/>
      <c r="P2394" s="19"/>
      <c r="Q2394" s="11"/>
      <c r="R2394" s="11"/>
      <c r="T2394" s="10"/>
      <c r="U2394" s="10"/>
    </row>
    <row r="2395" spans="5:21" s="8" customFormat="1" ht="30" customHeight="1">
      <c r="E2395" s="10"/>
      <c r="K2395" s="10"/>
      <c r="M2395" s="10"/>
      <c r="N2395" s="11"/>
      <c r="O2395" s="11"/>
      <c r="P2395" s="19"/>
      <c r="Q2395" s="11"/>
      <c r="R2395" s="11"/>
      <c r="T2395" s="10"/>
      <c r="U2395" s="10"/>
    </row>
    <row r="2396" spans="5:21" s="8" customFormat="1" ht="30" customHeight="1">
      <c r="E2396" s="10"/>
      <c r="K2396" s="10"/>
      <c r="M2396" s="10"/>
      <c r="N2396" s="11"/>
      <c r="O2396" s="11"/>
      <c r="P2396" s="19"/>
      <c r="Q2396" s="11"/>
      <c r="R2396" s="11"/>
      <c r="T2396" s="10"/>
      <c r="U2396" s="10"/>
    </row>
    <row r="2397" spans="5:21" s="8" customFormat="1" ht="30" customHeight="1">
      <c r="E2397" s="10"/>
      <c r="K2397" s="10"/>
      <c r="M2397" s="10"/>
      <c r="N2397" s="11"/>
      <c r="O2397" s="11"/>
      <c r="P2397" s="19"/>
      <c r="Q2397" s="11"/>
      <c r="R2397" s="11"/>
      <c r="T2397" s="10"/>
      <c r="U2397" s="10"/>
    </row>
    <row r="2398" spans="5:21" s="8" customFormat="1" ht="30" customHeight="1">
      <c r="E2398" s="10"/>
      <c r="K2398" s="10"/>
      <c r="M2398" s="10"/>
      <c r="N2398" s="11"/>
      <c r="O2398" s="11"/>
      <c r="P2398" s="19"/>
      <c r="Q2398" s="11"/>
      <c r="R2398" s="11"/>
      <c r="T2398" s="10"/>
      <c r="U2398" s="10"/>
    </row>
    <row r="2399" spans="5:21" s="8" customFormat="1" ht="30" customHeight="1">
      <c r="E2399" s="10"/>
      <c r="K2399" s="10"/>
      <c r="M2399" s="10"/>
      <c r="N2399" s="11"/>
      <c r="O2399" s="11"/>
      <c r="P2399" s="19"/>
      <c r="Q2399" s="11"/>
      <c r="R2399" s="11"/>
      <c r="T2399" s="10"/>
      <c r="U2399" s="10"/>
    </row>
    <row r="2400" spans="5:21" s="8" customFormat="1" ht="30" customHeight="1">
      <c r="E2400" s="10"/>
      <c r="K2400" s="10"/>
      <c r="M2400" s="10"/>
      <c r="N2400" s="11"/>
      <c r="O2400" s="11"/>
      <c r="P2400" s="19"/>
      <c r="Q2400" s="11"/>
      <c r="R2400" s="11"/>
      <c r="T2400" s="10"/>
      <c r="U2400" s="10"/>
    </row>
    <row r="2401" spans="5:21" s="8" customFormat="1" ht="30" customHeight="1">
      <c r="E2401" s="10"/>
      <c r="K2401" s="10"/>
      <c r="M2401" s="10"/>
      <c r="N2401" s="11"/>
      <c r="O2401" s="11"/>
      <c r="P2401" s="19"/>
      <c r="Q2401" s="11"/>
      <c r="R2401" s="11"/>
      <c r="T2401" s="10"/>
      <c r="U2401" s="10"/>
    </row>
    <row r="2402" spans="5:21" s="8" customFormat="1" ht="30" customHeight="1">
      <c r="E2402" s="10"/>
      <c r="K2402" s="10"/>
      <c r="M2402" s="10"/>
      <c r="N2402" s="11"/>
      <c r="O2402" s="11"/>
      <c r="P2402" s="19"/>
      <c r="Q2402" s="11"/>
      <c r="R2402" s="11"/>
      <c r="T2402" s="10"/>
      <c r="U2402" s="10"/>
    </row>
    <row r="2403" spans="5:21" s="8" customFormat="1" ht="30" customHeight="1">
      <c r="E2403" s="10"/>
      <c r="K2403" s="10"/>
      <c r="M2403" s="10"/>
      <c r="N2403" s="11"/>
      <c r="O2403" s="11"/>
      <c r="P2403" s="19"/>
      <c r="Q2403" s="11"/>
      <c r="R2403" s="11"/>
      <c r="T2403" s="10"/>
      <c r="U2403" s="10"/>
    </row>
    <row r="2404" spans="5:21" s="8" customFormat="1" ht="30" customHeight="1">
      <c r="E2404" s="10"/>
      <c r="K2404" s="10"/>
      <c r="M2404" s="10"/>
      <c r="N2404" s="11"/>
      <c r="O2404" s="11"/>
      <c r="P2404" s="19"/>
      <c r="Q2404" s="11"/>
      <c r="R2404" s="11"/>
      <c r="T2404" s="10"/>
      <c r="U2404" s="10"/>
    </row>
    <row r="2405" spans="5:21" s="8" customFormat="1" ht="30" customHeight="1">
      <c r="E2405" s="10"/>
      <c r="K2405" s="10"/>
      <c r="M2405" s="10"/>
      <c r="N2405" s="11"/>
      <c r="O2405" s="11"/>
      <c r="P2405" s="19"/>
      <c r="Q2405" s="11"/>
      <c r="R2405" s="11"/>
      <c r="T2405" s="10"/>
      <c r="U2405" s="10"/>
    </row>
    <row r="2406" spans="5:21" s="8" customFormat="1" ht="30" customHeight="1">
      <c r="E2406" s="10"/>
      <c r="K2406" s="10"/>
      <c r="M2406" s="10"/>
      <c r="N2406" s="11"/>
      <c r="O2406" s="11"/>
      <c r="P2406" s="19"/>
      <c r="Q2406" s="11"/>
      <c r="R2406" s="11"/>
      <c r="T2406" s="10"/>
      <c r="U2406" s="10"/>
    </row>
    <row r="2407" spans="5:21" s="8" customFormat="1" ht="30" customHeight="1">
      <c r="E2407" s="10"/>
      <c r="K2407" s="10"/>
      <c r="M2407" s="10"/>
      <c r="N2407" s="11"/>
      <c r="O2407" s="11"/>
      <c r="P2407" s="19"/>
      <c r="Q2407" s="11"/>
      <c r="R2407" s="11"/>
      <c r="T2407" s="10"/>
      <c r="U2407" s="10"/>
    </row>
    <row r="2408" spans="5:21" s="8" customFormat="1" ht="30" customHeight="1">
      <c r="E2408" s="10"/>
      <c r="K2408" s="10"/>
      <c r="M2408" s="10"/>
      <c r="N2408" s="11"/>
      <c r="O2408" s="11"/>
      <c r="P2408" s="19"/>
      <c r="Q2408" s="11"/>
      <c r="R2408" s="11"/>
      <c r="T2408" s="10"/>
      <c r="U2408" s="10"/>
    </row>
    <row r="2409" spans="5:21" s="8" customFormat="1" ht="30" customHeight="1">
      <c r="E2409" s="10"/>
      <c r="K2409" s="10"/>
      <c r="M2409" s="10"/>
      <c r="N2409" s="11"/>
      <c r="O2409" s="11"/>
      <c r="P2409" s="19"/>
      <c r="Q2409" s="11"/>
      <c r="R2409" s="11"/>
      <c r="T2409" s="10"/>
      <c r="U2409" s="10"/>
    </row>
    <row r="2410" spans="5:21" s="8" customFormat="1" ht="30" customHeight="1">
      <c r="E2410" s="10"/>
      <c r="K2410" s="10"/>
      <c r="M2410" s="10"/>
      <c r="N2410" s="11"/>
      <c r="O2410" s="11"/>
      <c r="P2410" s="19"/>
      <c r="Q2410" s="11"/>
      <c r="R2410" s="11"/>
      <c r="T2410" s="10"/>
      <c r="U2410" s="10"/>
    </row>
    <row r="2411" spans="5:21" s="8" customFormat="1" ht="30" customHeight="1">
      <c r="E2411" s="10"/>
      <c r="K2411" s="10"/>
      <c r="M2411" s="10"/>
      <c r="N2411" s="11"/>
      <c r="O2411" s="11"/>
      <c r="P2411" s="19"/>
      <c r="Q2411" s="11"/>
      <c r="R2411" s="11"/>
      <c r="T2411" s="10"/>
      <c r="U2411" s="10"/>
    </row>
    <row r="2412" spans="5:21" s="8" customFormat="1" ht="30" customHeight="1">
      <c r="E2412" s="10"/>
      <c r="K2412" s="10"/>
      <c r="M2412" s="10"/>
      <c r="N2412" s="11"/>
      <c r="O2412" s="11"/>
      <c r="P2412" s="19"/>
      <c r="Q2412" s="11"/>
      <c r="R2412" s="11"/>
      <c r="T2412" s="10"/>
      <c r="U2412" s="10"/>
    </row>
    <row r="2413" spans="5:21" s="8" customFormat="1" ht="30" customHeight="1">
      <c r="E2413" s="10"/>
      <c r="K2413" s="10"/>
      <c r="M2413" s="10"/>
      <c r="N2413" s="11"/>
      <c r="O2413" s="11"/>
      <c r="P2413" s="19"/>
      <c r="Q2413" s="11"/>
      <c r="R2413" s="11"/>
      <c r="T2413" s="10"/>
      <c r="U2413" s="10"/>
    </row>
    <row r="2414" spans="5:21" s="8" customFormat="1" ht="30" customHeight="1">
      <c r="E2414" s="10"/>
      <c r="K2414" s="10"/>
      <c r="M2414" s="10"/>
      <c r="N2414" s="11"/>
      <c r="O2414" s="11"/>
      <c r="P2414" s="19"/>
      <c r="Q2414" s="11"/>
      <c r="R2414" s="11"/>
      <c r="T2414" s="10"/>
      <c r="U2414" s="10"/>
    </row>
    <row r="2415" spans="5:21" s="8" customFormat="1" ht="30" customHeight="1">
      <c r="E2415" s="10"/>
      <c r="K2415" s="10"/>
      <c r="M2415" s="10"/>
      <c r="N2415" s="11"/>
      <c r="O2415" s="11"/>
      <c r="P2415" s="19"/>
      <c r="Q2415" s="11"/>
      <c r="R2415" s="11"/>
      <c r="T2415" s="10"/>
      <c r="U2415" s="10"/>
    </row>
    <row r="2416" spans="5:21" s="8" customFormat="1" ht="30" customHeight="1">
      <c r="E2416" s="10"/>
      <c r="K2416" s="10"/>
      <c r="M2416" s="10"/>
      <c r="N2416" s="11"/>
      <c r="O2416" s="11"/>
      <c r="P2416" s="19"/>
      <c r="Q2416" s="11"/>
      <c r="R2416" s="11"/>
      <c r="T2416" s="10"/>
      <c r="U2416" s="10"/>
    </row>
    <row r="2417" spans="5:21" s="8" customFormat="1" ht="30" customHeight="1">
      <c r="E2417" s="10"/>
      <c r="K2417" s="10"/>
      <c r="M2417" s="10"/>
      <c r="N2417" s="11"/>
      <c r="O2417" s="11"/>
      <c r="P2417" s="19"/>
      <c r="Q2417" s="11"/>
      <c r="R2417" s="11"/>
      <c r="T2417" s="10"/>
      <c r="U2417" s="10"/>
    </row>
    <row r="2418" spans="5:21" s="8" customFormat="1" ht="30" customHeight="1">
      <c r="E2418" s="10"/>
      <c r="K2418" s="10"/>
      <c r="M2418" s="10"/>
      <c r="N2418" s="11"/>
      <c r="O2418" s="11"/>
      <c r="P2418" s="19"/>
      <c r="Q2418" s="11"/>
      <c r="R2418" s="11"/>
      <c r="T2418" s="10"/>
      <c r="U2418" s="10"/>
    </row>
    <row r="2419" spans="5:21" s="8" customFormat="1" ht="30" customHeight="1">
      <c r="E2419" s="10"/>
      <c r="K2419" s="10"/>
      <c r="M2419" s="10"/>
      <c r="N2419" s="11"/>
      <c r="O2419" s="11"/>
      <c r="P2419" s="19"/>
      <c r="Q2419" s="11"/>
      <c r="R2419" s="11"/>
      <c r="T2419" s="10"/>
      <c r="U2419" s="10"/>
    </row>
    <row r="2420" spans="5:21" s="8" customFormat="1" ht="30" customHeight="1">
      <c r="E2420" s="10"/>
      <c r="K2420" s="10"/>
      <c r="M2420" s="10"/>
      <c r="N2420" s="11"/>
      <c r="O2420" s="11"/>
      <c r="P2420" s="19"/>
      <c r="Q2420" s="11"/>
      <c r="R2420" s="11"/>
      <c r="T2420" s="10"/>
      <c r="U2420" s="10"/>
    </row>
    <row r="2421" spans="5:21" s="8" customFormat="1" ht="30" customHeight="1">
      <c r="E2421" s="10"/>
      <c r="K2421" s="10"/>
      <c r="M2421" s="10"/>
      <c r="N2421" s="11"/>
      <c r="O2421" s="11"/>
      <c r="P2421" s="19"/>
      <c r="Q2421" s="11"/>
      <c r="R2421" s="11"/>
      <c r="T2421" s="10"/>
      <c r="U2421" s="10"/>
    </row>
    <row r="2422" spans="5:21" s="8" customFormat="1" ht="30" customHeight="1">
      <c r="E2422" s="10"/>
      <c r="K2422" s="10"/>
      <c r="M2422" s="10"/>
      <c r="N2422" s="11"/>
      <c r="O2422" s="11"/>
      <c r="P2422" s="19"/>
      <c r="Q2422" s="11"/>
      <c r="R2422" s="11"/>
      <c r="T2422" s="10"/>
      <c r="U2422" s="10"/>
    </row>
    <row r="2423" spans="5:21" s="8" customFormat="1" ht="30" customHeight="1">
      <c r="E2423" s="10"/>
      <c r="K2423" s="10"/>
      <c r="M2423" s="10"/>
      <c r="N2423" s="11"/>
      <c r="O2423" s="11"/>
      <c r="P2423" s="19"/>
      <c r="Q2423" s="11"/>
      <c r="R2423" s="11"/>
      <c r="T2423" s="10"/>
      <c r="U2423" s="10"/>
    </row>
    <row r="2424" spans="5:21" s="8" customFormat="1" ht="30" customHeight="1">
      <c r="E2424" s="10"/>
      <c r="K2424" s="10"/>
      <c r="M2424" s="10"/>
      <c r="N2424" s="11"/>
      <c r="O2424" s="11"/>
      <c r="P2424" s="19"/>
      <c r="Q2424" s="11"/>
      <c r="R2424" s="11"/>
      <c r="T2424" s="10"/>
      <c r="U2424" s="10"/>
    </row>
    <row r="2425" spans="5:21" s="8" customFormat="1" ht="30" customHeight="1">
      <c r="E2425" s="10"/>
      <c r="K2425" s="10"/>
      <c r="M2425" s="10"/>
      <c r="N2425" s="11"/>
      <c r="O2425" s="11"/>
      <c r="P2425" s="19"/>
      <c r="Q2425" s="11"/>
      <c r="R2425" s="11"/>
      <c r="T2425" s="10"/>
      <c r="U2425" s="10"/>
    </row>
    <row r="2426" spans="5:21" s="8" customFormat="1" ht="30" customHeight="1">
      <c r="E2426" s="10"/>
      <c r="K2426" s="10"/>
      <c r="M2426" s="10"/>
      <c r="N2426" s="11"/>
      <c r="O2426" s="11"/>
      <c r="P2426" s="19"/>
      <c r="Q2426" s="11"/>
      <c r="R2426" s="11"/>
      <c r="T2426" s="10"/>
      <c r="U2426" s="10"/>
    </row>
    <row r="2427" spans="5:21" s="8" customFormat="1" ht="30" customHeight="1">
      <c r="E2427" s="10"/>
      <c r="K2427" s="10"/>
      <c r="M2427" s="10"/>
      <c r="N2427" s="11"/>
      <c r="O2427" s="11"/>
      <c r="P2427" s="19"/>
      <c r="Q2427" s="11"/>
      <c r="R2427" s="11"/>
      <c r="T2427" s="10"/>
      <c r="U2427" s="10"/>
    </row>
    <row r="2428" spans="5:21" s="8" customFormat="1" ht="30" customHeight="1">
      <c r="E2428" s="10"/>
      <c r="K2428" s="10"/>
      <c r="M2428" s="10"/>
      <c r="N2428" s="11"/>
      <c r="O2428" s="11"/>
      <c r="P2428" s="19"/>
      <c r="Q2428" s="11"/>
      <c r="R2428" s="11"/>
      <c r="T2428" s="10"/>
      <c r="U2428" s="10"/>
    </row>
    <row r="2429" spans="5:21" s="8" customFormat="1" ht="30" customHeight="1">
      <c r="E2429" s="10"/>
      <c r="K2429" s="10"/>
      <c r="M2429" s="10"/>
      <c r="N2429" s="11"/>
      <c r="O2429" s="11"/>
      <c r="P2429" s="19"/>
      <c r="Q2429" s="11"/>
      <c r="R2429" s="11"/>
      <c r="T2429" s="10"/>
      <c r="U2429" s="10"/>
    </row>
    <row r="2430" spans="5:21" s="8" customFormat="1" ht="30" customHeight="1">
      <c r="E2430" s="10"/>
      <c r="K2430" s="10"/>
      <c r="M2430" s="10"/>
      <c r="N2430" s="11"/>
      <c r="O2430" s="11"/>
      <c r="P2430" s="19"/>
      <c r="Q2430" s="11"/>
      <c r="R2430" s="11"/>
      <c r="T2430" s="10"/>
      <c r="U2430" s="10"/>
    </row>
    <row r="2431" spans="5:21" s="8" customFormat="1" ht="30" customHeight="1">
      <c r="E2431" s="10"/>
      <c r="K2431" s="10"/>
      <c r="M2431" s="10"/>
      <c r="N2431" s="11"/>
      <c r="O2431" s="11"/>
      <c r="P2431" s="19"/>
      <c r="Q2431" s="11"/>
      <c r="R2431" s="11"/>
      <c r="T2431" s="10"/>
      <c r="U2431" s="10"/>
    </row>
    <row r="2432" spans="5:21" s="8" customFormat="1" ht="30" customHeight="1">
      <c r="E2432" s="10"/>
      <c r="K2432" s="10"/>
      <c r="M2432" s="10"/>
      <c r="N2432" s="11"/>
      <c r="O2432" s="11"/>
      <c r="P2432" s="19"/>
      <c r="Q2432" s="11"/>
      <c r="R2432" s="11"/>
      <c r="T2432" s="10"/>
      <c r="U2432" s="10"/>
    </row>
    <row r="2433" spans="5:21" s="8" customFormat="1" ht="30" customHeight="1">
      <c r="E2433" s="10"/>
      <c r="K2433" s="10"/>
      <c r="M2433" s="10"/>
      <c r="N2433" s="11"/>
      <c r="O2433" s="11"/>
      <c r="P2433" s="19"/>
      <c r="Q2433" s="11"/>
      <c r="R2433" s="11"/>
      <c r="T2433" s="10"/>
      <c r="U2433" s="10"/>
    </row>
    <row r="2434" spans="5:21" s="8" customFormat="1" ht="30" customHeight="1">
      <c r="E2434" s="10"/>
      <c r="K2434" s="10"/>
      <c r="M2434" s="10"/>
      <c r="N2434" s="11"/>
      <c r="O2434" s="11"/>
      <c r="P2434" s="19"/>
      <c r="Q2434" s="11"/>
      <c r="R2434" s="11"/>
      <c r="T2434" s="10"/>
      <c r="U2434" s="10"/>
    </row>
    <row r="2435" spans="5:21" s="8" customFormat="1" ht="30" customHeight="1">
      <c r="E2435" s="10"/>
      <c r="K2435" s="10"/>
      <c r="M2435" s="10"/>
      <c r="N2435" s="11"/>
      <c r="O2435" s="11"/>
      <c r="P2435" s="19"/>
      <c r="Q2435" s="11"/>
      <c r="R2435" s="11"/>
      <c r="T2435" s="10"/>
      <c r="U2435" s="10"/>
    </row>
    <row r="2436" spans="5:21" s="8" customFormat="1" ht="30" customHeight="1">
      <c r="E2436" s="10"/>
      <c r="K2436" s="10"/>
      <c r="M2436" s="10"/>
      <c r="N2436" s="11"/>
      <c r="O2436" s="11"/>
      <c r="P2436" s="19"/>
      <c r="Q2436" s="11"/>
      <c r="R2436" s="11"/>
      <c r="T2436" s="10"/>
      <c r="U2436" s="10"/>
    </row>
    <row r="2437" spans="5:21" s="8" customFormat="1" ht="30" customHeight="1">
      <c r="E2437" s="10"/>
      <c r="K2437" s="10"/>
      <c r="M2437" s="10"/>
      <c r="N2437" s="11"/>
      <c r="O2437" s="11"/>
      <c r="P2437" s="19"/>
      <c r="Q2437" s="11"/>
      <c r="R2437" s="11"/>
      <c r="T2437" s="10"/>
      <c r="U2437" s="10"/>
    </row>
    <row r="2438" spans="5:21" s="8" customFormat="1" ht="30" customHeight="1">
      <c r="E2438" s="10"/>
      <c r="K2438" s="10"/>
      <c r="M2438" s="10"/>
      <c r="N2438" s="11"/>
      <c r="O2438" s="11"/>
      <c r="P2438" s="19"/>
      <c r="Q2438" s="11"/>
      <c r="R2438" s="11"/>
      <c r="T2438" s="10"/>
      <c r="U2438" s="10"/>
    </row>
    <row r="2439" spans="5:21" s="8" customFormat="1" ht="30" customHeight="1">
      <c r="E2439" s="10"/>
      <c r="K2439" s="10"/>
      <c r="M2439" s="10"/>
      <c r="N2439" s="11"/>
      <c r="O2439" s="11"/>
      <c r="P2439" s="19"/>
      <c r="Q2439" s="11"/>
      <c r="R2439" s="11"/>
      <c r="T2439" s="10"/>
      <c r="U2439" s="10"/>
    </row>
    <row r="2440" spans="5:21" s="8" customFormat="1" ht="30" customHeight="1">
      <c r="E2440" s="10"/>
      <c r="K2440" s="10"/>
      <c r="M2440" s="10"/>
      <c r="N2440" s="11"/>
      <c r="O2440" s="11"/>
      <c r="P2440" s="19"/>
      <c r="Q2440" s="11"/>
      <c r="R2440" s="11"/>
      <c r="T2440" s="10"/>
      <c r="U2440" s="10"/>
    </row>
    <row r="2441" spans="5:21" s="8" customFormat="1" ht="30" customHeight="1">
      <c r="E2441" s="10"/>
      <c r="K2441" s="10"/>
      <c r="M2441" s="10"/>
      <c r="N2441" s="11"/>
      <c r="O2441" s="11"/>
      <c r="P2441" s="19"/>
      <c r="Q2441" s="11"/>
      <c r="R2441" s="11"/>
      <c r="T2441" s="10"/>
      <c r="U2441" s="10"/>
    </row>
    <row r="2442" spans="5:21" s="8" customFormat="1" ht="30" customHeight="1">
      <c r="E2442" s="10"/>
      <c r="K2442" s="10"/>
      <c r="M2442" s="10"/>
      <c r="N2442" s="11"/>
      <c r="O2442" s="11"/>
      <c r="P2442" s="19"/>
      <c r="Q2442" s="11"/>
      <c r="R2442" s="11"/>
      <c r="T2442" s="10"/>
      <c r="U2442" s="10"/>
    </row>
    <row r="2443" spans="5:21" s="8" customFormat="1" ht="30" customHeight="1">
      <c r="E2443" s="10"/>
      <c r="K2443" s="10"/>
      <c r="M2443" s="10"/>
      <c r="N2443" s="11"/>
      <c r="O2443" s="11"/>
      <c r="P2443" s="19"/>
      <c r="Q2443" s="11"/>
      <c r="R2443" s="11"/>
      <c r="T2443" s="10"/>
      <c r="U2443" s="10"/>
    </row>
    <row r="2444" spans="5:21" s="8" customFormat="1" ht="30" customHeight="1">
      <c r="E2444" s="10"/>
      <c r="K2444" s="10"/>
      <c r="M2444" s="10"/>
      <c r="N2444" s="11"/>
      <c r="O2444" s="11"/>
      <c r="P2444" s="19"/>
      <c r="Q2444" s="11"/>
      <c r="R2444" s="11"/>
      <c r="T2444" s="10"/>
      <c r="U2444" s="10"/>
    </row>
    <row r="2445" spans="5:21" s="8" customFormat="1" ht="30" customHeight="1">
      <c r="E2445" s="10"/>
      <c r="K2445" s="10"/>
      <c r="M2445" s="10"/>
      <c r="N2445" s="11"/>
      <c r="O2445" s="11"/>
      <c r="P2445" s="19"/>
      <c r="Q2445" s="11"/>
      <c r="R2445" s="11"/>
      <c r="T2445" s="10"/>
      <c r="U2445" s="10"/>
    </row>
    <row r="2446" spans="5:21" s="8" customFormat="1" ht="30" customHeight="1">
      <c r="E2446" s="10"/>
      <c r="K2446" s="10"/>
      <c r="M2446" s="10"/>
      <c r="N2446" s="11"/>
      <c r="O2446" s="11"/>
      <c r="P2446" s="19"/>
      <c r="Q2446" s="11"/>
      <c r="R2446" s="11"/>
      <c r="T2446" s="10"/>
      <c r="U2446" s="10"/>
    </row>
    <row r="2447" spans="5:21" s="8" customFormat="1" ht="30" customHeight="1">
      <c r="E2447" s="10"/>
      <c r="K2447" s="10"/>
      <c r="M2447" s="10"/>
      <c r="N2447" s="11"/>
      <c r="O2447" s="11"/>
      <c r="P2447" s="19"/>
      <c r="Q2447" s="11"/>
      <c r="R2447" s="11"/>
      <c r="T2447" s="10"/>
      <c r="U2447" s="10"/>
    </row>
    <row r="2448" spans="5:21" s="8" customFormat="1" ht="30" customHeight="1">
      <c r="E2448" s="10"/>
      <c r="K2448" s="10"/>
      <c r="M2448" s="10"/>
      <c r="N2448" s="11"/>
      <c r="O2448" s="11"/>
      <c r="P2448" s="19"/>
      <c r="Q2448" s="11"/>
      <c r="R2448" s="11"/>
      <c r="T2448" s="10"/>
      <c r="U2448" s="10"/>
    </row>
    <row r="2449" spans="5:21" s="8" customFormat="1" ht="30" customHeight="1">
      <c r="E2449" s="10"/>
      <c r="K2449" s="10"/>
      <c r="M2449" s="10"/>
      <c r="N2449" s="11"/>
      <c r="O2449" s="11"/>
      <c r="P2449" s="19"/>
      <c r="Q2449" s="11"/>
      <c r="R2449" s="11"/>
      <c r="T2449" s="10"/>
      <c r="U2449" s="10"/>
    </row>
    <row r="2450" spans="5:21" s="8" customFormat="1" ht="30" customHeight="1">
      <c r="E2450" s="10"/>
      <c r="K2450" s="10"/>
      <c r="M2450" s="10"/>
      <c r="N2450" s="11"/>
      <c r="O2450" s="11"/>
      <c r="P2450" s="19"/>
      <c r="Q2450" s="11"/>
      <c r="R2450" s="11"/>
      <c r="T2450" s="10"/>
      <c r="U2450" s="10"/>
    </row>
    <row r="2451" spans="5:21" s="8" customFormat="1" ht="30" customHeight="1">
      <c r="E2451" s="10"/>
      <c r="K2451" s="10"/>
      <c r="M2451" s="10"/>
      <c r="N2451" s="11"/>
      <c r="O2451" s="11"/>
      <c r="P2451" s="19"/>
      <c r="Q2451" s="11"/>
      <c r="R2451" s="11"/>
      <c r="T2451" s="10"/>
      <c r="U2451" s="10"/>
    </row>
    <row r="2452" spans="5:21" s="8" customFormat="1" ht="30" customHeight="1">
      <c r="E2452" s="10"/>
      <c r="K2452" s="10"/>
      <c r="M2452" s="10"/>
      <c r="N2452" s="11"/>
      <c r="O2452" s="11"/>
      <c r="P2452" s="19"/>
      <c r="Q2452" s="11"/>
      <c r="R2452" s="11"/>
      <c r="T2452" s="10"/>
      <c r="U2452" s="10"/>
    </row>
    <row r="2453" spans="5:21" s="8" customFormat="1" ht="30" customHeight="1">
      <c r="E2453" s="10"/>
      <c r="K2453" s="10"/>
      <c r="M2453" s="10"/>
      <c r="N2453" s="11"/>
      <c r="O2453" s="11"/>
      <c r="P2453" s="19"/>
      <c r="Q2453" s="11"/>
      <c r="R2453" s="11"/>
      <c r="T2453" s="10"/>
      <c r="U2453" s="10"/>
    </row>
    <row r="2454" spans="5:21" s="8" customFormat="1" ht="30" customHeight="1">
      <c r="E2454" s="10"/>
      <c r="K2454" s="10"/>
      <c r="M2454" s="10"/>
      <c r="N2454" s="11"/>
      <c r="O2454" s="11"/>
      <c r="P2454" s="19"/>
      <c r="Q2454" s="11"/>
      <c r="R2454" s="11"/>
      <c r="T2454" s="10"/>
      <c r="U2454" s="10"/>
    </row>
    <row r="2455" spans="5:21" s="8" customFormat="1" ht="30" customHeight="1">
      <c r="E2455" s="10"/>
      <c r="K2455" s="10"/>
      <c r="M2455" s="10"/>
      <c r="N2455" s="11"/>
      <c r="O2455" s="11"/>
      <c r="P2455" s="19"/>
      <c r="Q2455" s="11"/>
      <c r="R2455" s="11"/>
      <c r="T2455" s="10"/>
      <c r="U2455" s="10"/>
    </row>
    <row r="2456" spans="5:21" s="8" customFormat="1" ht="30" customHeight="1">
      <c r="E2456" s="10"/>
      <c r="K2456" s="10"/>
      <c r="M2456" s="10"/>
      <c r="N2456" s="11"/>
      <c r="O2456" s="11"/>
      <c r="P2456" s="19"/>
      <c r="Q2456" s="11"/>
      <c r="R2456" s="11"/>
      <c r="T2456" s="10"/>
      <c r="U2456" s="10"/>
    </row>
    <row r="2457" spans="5:21" s="8" customFormat="1" ht="30" customHeight="1">
      <c r="E2457" s="10"/>
      <c r="K2457" s="10"/>
      <c r="M2457" s="10"/>
      <c r="N2457" s="11"/>
      <c r="O2457" s="11"/>
      <c r="P2457" s="19"/>
      <c r="Q2457" s="11"/>
      <c r="R2457" s="11"/>
      <c r="T2457" s="10"/>
      <c r="U2457" s="10"/>
    </row>
    <row r="2458" spans="5:21" s="8" customFormat="1" ht="30" customHeight="1">
      <c r="E2458" s="10"/>
      <c r="K2458" s="10"/>
      <c r="M2458" s="10"/>
      <c r="N2458" s="11"/>
      <c r="O2458" s="11"/>
      <c r="P2458" s="19"/>
      <c r="Q2458" s="11"/>
      <c r="R2458" s="11"/>
      <c r="T2458" s="10"/>
      <c r="U2458" s="10"/>
    </row>
    <row r="2459" spans="5:21" s="8" customFormat="1" ht="30" customHeight="1">
      <c r="E2459" s="10"/>
      <c r="K2459" s="10"/>
      <c r="M2459" s="10"/>
      <c r="N2459" s="11"/>
      <c r="O2459" s="11"/>
      <c r="P2459" s="19"/>
      <c r="Q2459" s="11"/>
      <c r="R2459" s="11"/>
      <c r="T2459" s="10"/>
      <c r="U2459" s="10"/>
    </row>
    <row r="2460" spans="5:21" s="8" customFormat="1" ht="30" customHeight="1">
      <c r="E2460" s="10"/>
      <c r="K2460" s="10"/>
      <c r="M2460" s="10"/>
      <c r="N2460" s="11"/>
      <c r="O2460" s="11"/>
      <c r="P2460" s="19"/>
      <c r="Q2460" s="11"/>
      <c r="R2460" s="11"/>
      <c r="T2460" s="10"/>
      <c r="U2460" s="10"/>
    </row>
    <row r="2461" spans="5:21" s="8" customFormat="1" ht="30" customHeight="1">
      <c r="E2461" s="10"/>
      <c r="K2461" s="10"/>
      <c r="M2461" s="10"/>
      <c r="N2461" s="11"/>
      <c r="O2461" s="11"/>
      <c r="P2461" s="19"/>
      <c r="Q2461" s="11"/>
      <c r="R2461" s="11"/>
      <c r="T2461" s="10"/>
      <c r="U2461" s="10"/>
    </row>
    <row r="2462" spans="5:21" s="8" customFormat="1" ht="30" customHeight="1">
      <c r="E2462" s="10"/>
      <c r="K2462" s="10"/>
      <c r="M2462" s="10"/>
      <c r="N2462" s="11"/>
      <c r="O2462" s="11"/>
      <c r="P2462" s="19"/>
      <c r="Q2462" s="11"/>
      <c r="R2462" s="11"/>
      <c r="T2462" s="10"/>
      <c r="U2462" s="10"/>
    </row>
    <row r="2463" spans="5:21" s="8" customFormat="1" ht="30" customHeight="1">
      <c r="E2463" s="10"/>
      <c r="K2463" s="10"/>
      <c r="M2463" s="10"/>
      <c r="N2463" s="11"/>
      <c r="O2463" s="11"/>
      <c r="P2463" s="19"/>
      <c r="Q2463" s="11"/>
      <c r="R2463" s="11"/>
      <c r="T2463" s="10"/>
      <c r="U2463" s="10"/>
    </row>
    <row r="2464" spans="5:21" s="8" customFormat="1" ht="30" customHeight="1">
      <c r="E2464" s="10"/>
      <c r="K2464" s="10"/>
      <c r="M2464" s="10"/>
      <c r="N2464" s="11"/>
      <c r="O2464" s="11"/>
      <c r="P2464" s="19"/>
      <c r="Q2464" s="11"/>
      <c r="R2464" s="11"/>
      <c r="T2464" s="10"/>
      <c r="U2464" s="10"/>
    </row>
    <row r="2465" spans="5:21" s="8" customFormat="1" ht="30" customHeight="1">
      <c r="E2465" s="10"/>
      <c r="K2465" s="10"/>
      <c r="M2465" s="10"/>
      <c r="N2465" s="11"/>
      <c r="O2465" s="11"/>
      <c r="P2465" s="19"/>
      <c r="Q2465" s="11"/>
      <c r="R2465" s="11"/>
      <c r="T2465" s="10"/>
      <c r="U2465" s="10"/>
    </row>
    <row r="2466" spans="5:21" s="8" customFormat="1" ht="30" customHeight="1">
      <c r="E2466" s="10"/>
      <c r="K2466" s="10"/>
      <c r="M2466" s="10"/>
      <c r="N2466" s="11"/>
      <c r="O2466" s="11"/>
      <c r="P2466" s="19"/>
      <c r="Q2466" s="11"/>
      <c r="R2466" s="11"/>
      <c r="T2466" s="10"/>
      <c r="U2466" s="10"/>
    </row>
    <row r="2467" spans="5:21" s="8" customFormat="1" ht="30" customHeight="1">
      <c r="E2467" s="10"/>
      <c r="K2467" s="10"/>
      <c r="M2467" s="10"/>
      <c r="N2467" s="11"/>
      <c r="O2467" s="11"/>
      <c r="P2467" s="19"/>
      <c r="Q2467" s="11"/>
      <c r="R2467" s="11"/>
      <c r="T2467" s="10"/>
      <c r="U2467" s="10"/>
    </row>
    <row r="2468" spans="5:21" s="8" customFormat="1" ht="30" customHeight="1">
      <c r="E2468" s="10"/>
      <c r="K2468" s="10"/>
      <c r="M2468" s="10"/>
      <c r="N2468" s="11"/>
      <c r="O2468" s="11"/>
      <c r="P2468" s="19"/>
      <c r="Q2468" s="11"/>
      <c r="R2468" s="11"/>
      <c r="T2468" s="10"/>
      <c r="U2468" s="10"/>
    </row>
    <row r="2469" spans="5:21" s="8" customFormat="1" ht="30" customHeight="1">
      <c r="E2469" s="10"/>
      <c r="K2469" s="10"/>
      <c r="M2469" s="10"/>
      <c r="N2469" s="11"/>
      <c r="O2469" s="11"/>
      <c r="P2469" s="19"/>
      <c r="Q2469" s="11"/>
      <c r="R2469" s="11"/>
      <c r="T2469" s="10"/>
      <c r="U2469" s="10"/>
    </row>
    <row r="2470" spans="5:21" s="8" customFormat="1" ht="30" customHeight="1">
      <c r="E2470" s="10"/>
      <c r="K2470" s="10"/>
      <c r="M2470" s="10"/>
      <c r="N2470" s="11"/>
      <c r="O2470" s="11"/>
      <c r="P2470" s="19"/>
      <c r="Q2470" s="11"/>
      <c r="R2470" s="11"/>
      <c r="T2470" s="10"/>
      <c r="U2470" s="10"/>
    </row>
    <row r="2471" spans="5:21" s="8" customFormat="1" ht="30" customHeight="1">
      <c r="E2471" s="10"/>
      <c r="K2471" s="10"/>
      <c r="M2471" s="10"/>
      <c r="N2471" s="11"/>
      <c r="O2471" s="11"/>
      <c r="P2471" s="19"/>
      <c r="Q2471" s="11"/>
      <c r="R2471" s="11"/>
      <c r="T2471" s="10"/>
      <c r="U2471" s="10"/>
    </row>
    <row r="2472" spans="5:21" s="8" customFormat="1" ht="30" customHeight="1">
      <c r="E2472" s="10"/>
      <c r="K2472" s="10"/>
      <c r="M2472" s="10"/>
      <c r="N2472" s="11"/>
      <c r="O2472" s="11"/>
      <c r="P2472" s="19"/>
      <c r="Q2472" s="11"/>
      <c r="R2472" s="11"/>
      <c r="T2472" s="10"/>
      <c r="U2472" s="10"/>
    </row>
    <row r="2473" spans="5:21" s="8" customFormat="1" ht="30" customHeight="1">
      <c r="E2473" s="10"/>
      <c r="K2473" s="10"/>
      <c r="M2473" s="10"/>
      <c r="N2473" s="11"/>
      <c r="O2473" s="11"/>
      <c r="P2473" s="19"/>
      <c r="Q2473" s="11"/>
      <c r="R2473" s="11"/>
      <c r="T2473" s="10"/>
      <c r="U2473" s="10"/>
    </row>
    <row r="2474" spans="5:21" s="8" customFormat="1" ht="30" customHeight="1">
      <c r="E2474" s="10"/>
      <c r="K2474" s="10"/>
      <c r="M2474" s="10"/>
      <c r="N2474" s="11"/>
      <c r="O2474" s="11"/>
      <c r="P2474" s="19"/>
      <c r="Q2474" s="11"/>
      <c r="R2474" s="11"/>
      <c r="T2474" s="10"/>
      <c r="U2474" s="10"/>
    </row>
    <row r="2475" spans="5:21" s="8" customFormat="1" ht="30" customHeight="1">
      <c r="E2475" s="10"/>
      <c r="K2475" s="10"/>
      <c r="M2475" s="10"/>
      <c r="N2475" s="11"/>
      <c r="O2475" s="11"/>
      <c r="P2475" s="19"/>
      <c r="Q2475" s="11"/>
      <c r="R2475" s="11"/>
      <c r="T2475" s="10"/>
      <c r="U2475" s="10"/>
    </row>
    <row r="2476" spans="5:21" s="8" customFormat="1" ht="30" customHeight="1">
      <c r="E2476" s="10"/>
      <c r="K2476" s="10"/>
      <c r="M2476" s="10"/>
      <c r="N2476" s="11"/>
      <c r="O2476" s="11"/>
      <c r="P2476" s="19"/>
      <c r="Q2476" s="11"/>
      <c r="R2476" s="11"/>
      <c r="T2476" s="10"/>
      <c r="U2476" s="10"/>
    </row>
    <row r="2477" spans="5:21" s="8" customFormat="1" ht="30" customHeight="1">
      <c r="E2477" s="10"/>
      <c r="K2477" s="10"/>
      <c r="M2477" s="10"/>
      <c r="N2477" s="11"/>
      <c r="O2477" s="11"/>
      <c r="P2477" s="19"/>
      <c r="Q2477" s="11"/>
      <c r="R2477" s="11"/>
      <c r="T2477" s="10"/>
      <c r="U2477" s="10"/>
    </row>
    <row r="2478" spans="5:21" s="8" customFormat="1" ht="30" customHeight="1">
      <c r="E2478" s="10"/>
      <c r="K2478" s="10"/>
      <c r="M2478" s="10"/>
      <c r="N2478" s="11"/>
      <c r="O2478" s="11"/>
      <c r="P2478" s="19"/>
      <c r="Q2478" s="11"/>
      <c r="R2478" s="11"/>
      <c r="T2478" s="10"/>
      <c r="U2478" s="10"/>
    </row>
    <row r="2479" spans="5:21" s="8" customFormat="1" ht="30" customHeight="1">
      <c r="E2479" s="10"/>
      <c r="K2479" s="10"/>
      <c r="M2479" s="10"/>
      <c r="N2479" s="11"/>
      <c r="O2479" s="11"/>
      <c r="P2479" s="19"/>
      <c r="Q2479" s="11"/>
      <c r="R2479" s="11"/>
      <c r="T2479" s="10"/>
      <c r="U2479" s="10"/>
    </row>
    <row r="2480" spans="5:21" s="8" customFormat="1" ht="30" customHeight="1">
      <c r="E2480" s="10"/>
      <c r="K2480" s="10"/>
      <c r="M2480" s="10"/>
      <c r="N2480" s="11"/>
      <c r="O2480" s="11"/>
      <c r="P2480" s="19"/>
      <c r="Q2480" s="11"/>
      <c r="R2480" s="11"/>
      <c r="T2480" s="10"/>
      <c r="U2480" s="10"/>
    </row>
    <row r="2481" spans="5:21" s="8" customFormat="1" ht="30" customHeight="1">
      <c r="E2481" s="10"/>
      <c r="K2481" s="10"/>
      <c r="M2481" s="10"/>
      <c r="N2481" s="11"/>
      <c r="O2481" s="11"/>
      <c r="P2481" s="19"/>
      <c r="Q2481" s="11"/>
      <c r="R2481" s="11"/>
      <c r="T2481" s="10"/>
      <c r="U2481" s="10"/>
    </row>
    <row r="2482" spans="5:21" s="8" customFormat="1" ht="30" customHeight="1">
      <c r="E2482" s="10"/>
      <c r="K2482" s="10"/>
      <c r="M2482" s="10"/>
      <c r="N2482" s="11"/>
      <c r="O2482" s="11"/>
      <c r="P2482" s="19"/>
      <c r="Q2482" s="11"/>
      <c r="R2482" s="11"/>
      <c r="T2482" s="10"/>
      <c r="U2482" s="10"/>
    </row>
    <row r="2483" spans="5:21" s="8" customFormat="1" ht="30" customHeight="1">
      <c r="E2483" s="10"/>
      <c r="K2483" s="10"/>
      <c r="M2483" s="10"/>
      <c r="N2483" s="11"/>
      <c r="O2483" s="11"/>
      <c r="P2483" s="19"/>
      <c r="Q2483" s="11"/>
      <c r="R2483" s="11"/>
      <c r="T2483" s="10"/>
      <c r="U2483" s="10"/>
    </row>
    <row r="2484" spans="5:21" s="8" customFormat="1" ht="30" customHeight="1">
      <c r="E2484" s="10"/>
      <c r="K2484" s="10"/>
      <c r="M2484" s="10"/>
      <c r="N2484" s="11"/>
      <c r="O2484" s="11"/>
      <c r="P2484" s="19"/>
      <c r="Q2484" s="11"/>
      <c r="R2484" s="11"/>
      <c r="T2484" s="10"/>
      <c r="U2484" s="10"/>
    </row>
    <row r="2485" spans="5:21" s="8" customFormat="1" ht="30" customHeight="1">
      <c r="E2485" s="10"/>
      <c r="K2485" s="10"/>
      <c r="M2485" s="10"/>
      <c r="N2485" s="11"/>
      <c r="O2485" s="11"/>
      <c r="P2485" s="19"/>
      <c r="Q2485" s="11"/>
      <c r="R2485" s="11"/>
      <c r="T2485" s="10"/>
      <c r="U2485" s="10"/>
    </row>
    <row r="2486" spans="5:21" s="8" customFormat="1" ht="30" customHeight="1">
      <c r="E2486" s="10"/>
      <c r="K2486" s="10"/>
      <c r="M2486" s="10"/>
      <c r="N2486" s="11"/>
      <c r="O2486" s="11"/>
      <c r="P2486" s="19"/>
      <c r="Q2486" s="11"/>
      <c r="R2486" s="11"/>
      <c r="T2486" s="10"/>
      <c r="U2486" s="10"/>
    </row>
    <row r="2487" spans="5:21" s="8" customFormat="1" ht="30" customHeight="1">
      <c r="E2487" s="10"/>
      <c r="K2487" s="10"/>
      <c r="M2487" s="10"/>
      <c r="N2487" s="11"/>
      <c r="O2487" s="11"/>
      <c r="P2487" s="19"/>
      <c r="Q2487" s="11"/>
      <c r="R2487" s="11"/>
      <c r="T2487" s="10"/>
      <c r="U2487" s="10"/>
    </row>
    <row r="2488" spans="5:21" s="8" customFormat="1" ht="30" customHeight="1">
      <c r="E2488" s="10"/>
      <c r="K2488" s="10"/>
      <c r="M2488" s="10"/>
      <c r="N2488" s="11"/>
      <c r="O2488" s="11"/>
      <c r="P2488" s="19"/>
      <c r="Q2488" s="11"/>
      <c r="R2488" s="11"/>
      <c r="T2488" s="10"/>
      <c r="U2488" s="10"/>
    </row>
    <row r="2489" spans="5:21" s="8" customFormat="1" ht="30" customHeight="1">
      <c r="E2489" s="10"/>
      <c r="K2489" s="10"/>
      <c r="M2489" s="10"/>
      <c r="N2489" s="11"/>
      <c r="O2489" s="11"/>
      <c r="P2489" s="19"/>
      <c r="Q2489" s="11"/>
      <c r="R2489" s="11"/>
      <c r="T2489" s="10"/>
      <c r="U2489" s="10"/>
    </row>
    <row r="2490" spans="5:21" s="8" customFormat="1" ht="30" customHeight="1">
      <c r="E2490" s="10"/>
      <c r="K2490" s="10"/>
      <c r="M2490" s="10"/>
      <c r="N2490" s="11"/>
      <c r="O2490" s="11"/>
      <c r="P2490" s="19"/>
      <c r="Q2490" s="11"/>
      <c r="R2490" s="11"/>
      <c r="T2490" s="10"/>
      <c r="U2490" s="10"/>
    </row>
    <row r="2491" spans="5:21" s="8" customFormat="1" ht="30" customHeight="1">
      <c r="E2491" s="10"/>
      <c r="K2491" s="10"/>
      <c r="M2491" s="10"/>
      <c r="N2491" s="11"/>
      <c r="O2491" s="11"/>
      <c r="P2491" s="19"/>
      <c r="Q2491" s="11"/>
      <c r="R2491" s="11"/>
      <c r="T2491" s="10"/>
      <c r="U2491" s="10"/>
    </row>
    <row r="2492" spans="5:21" s="8" customFormat="1" ht="30" customHeight="1">
      <c r="E2492" s="10"/>
      <c r="K2492" s="10"/>
      <c r="M2492" s="10"/>
      <c r="N2492" s="11"/>
      <c r="O2492" s="11"/>
      <c r="P2492" s="19"/>
      <c r="Q2492" s="11"/>
      <c r="R2492" s="11"/>
      <c r="T2492" s="10"/>
      <c r="U2492" s="10"/>
    </row>
    <row r="2493" spans="5:21" s="8" customFormat="1" ht="30" customHeight="1">
      <c r="E2493" s="10"/>
      <c r="K2493" s="10"/>
      <c r="M2493" s="10"/>
      <c r="N2493" s="11"/>
      <c r="O2493" s="11"/>
      <c r="P2493" s="19"/>
      <c r="Q2493" s="11"/>
      <c r="R2493" s="11"/>
      <c r="T2493" s="10"/>
      <c r="U2493" s="10"/>
    </row>
    <row r="2494" spans="5:21" s="8" customFormat="1" ht="30" customHeight="1">
      <c r="E2494" s="10"/>
      <c r="K2494" s="10"/>
      <c r="M2494" s="10"/>
      <c r="N2494" s="11"/>
      <c r="O2494" s="11"/>
      <c r="P2494" s="19"/>
      <c r="Q2494" s="11"/>
      <c r="R2494" s="11"/>
      <c r="T2494" s="10"/>
      <c r="U2494" s="10"/>
    </row>
    <row r="2495" spans="5:21" s="8" customFormat="1" ht="30" customHeight="1">
      <c r="E2495" s="10"/>
      <c r="K2495" s="10"/>
      <c r="M2495" s="10"/>
      <c r="N2495" s="11"/>
      <c r="O2495" s="11"/>
      <c r="P2495" s="19"/>
      <c r="Q2495" s="11"/>
      <c r="R2495" s="11"/>
      <c r="T2495" s="10"/>
      <c r="U2495" s="10"/>
    </row>
    <row r="2496" spans="5:21" s="8" customFormat="1" ht="30" customHeight="1">
      <c r="E2496" s="10"/>
      <c r="K2496" s="10"/>
      <c r="M2496" s="10"/>
      <c r="N2496" s="11"/>
      <c r="O2496" s="11"/>
      <c r="P2496" s="19"/>
      <c r="Q2496" s="11"/>
      <c r="R2496" s="11"/>
      <c r="T2496" s="10"/>
      <c r="U2496" s="10"/>
    </row>
    <row r="2497" spans="5:21" s="8" customFormat="1" ht="30" customHeight="1">
      <c r="E2497" s="10"/>
      <c r="K2497" s="10"/>
      <c r="M2497" s="10"/>
      <c r="N2497" s="11"/>
      <c r="O2497" s="11"/>
      <c r="P2497" s="19"/>
      <c r="Q2497" s="11"/>
      <c r="R2497" s="11"/>
      <c r="T2497" s="10"/>
      <c r="U2497" s="10"/>
    </row>
    <row r="2498" spans="5:21" s="8" customFormat="1" ht="30" customHeight="1">
      <c r="E2498" s="10"/>
      <c r="K2498" s="10"/>
      <c r="M2498" s="10"/>
      <c r="N2498" s="11"/>
      <c r="O2498" s="11"/>
      <c r="P2498" s="19"/>
      <c r="Q2498" s="11"/>
      <c r="R2498" s="11"/>
      <c r="T2498" s="10"/>
      <c r="U2498" s="10"/>
    </row>
    <row r="2499" spans="5:21" s="8" customFormat="1" ht="30" customHeight="1">
      <c r="E2499" s="10"/>
      <c r="K2499" s="10"/>
      <c r="M2499" s="10"/>
      <c r="N2499" s="11"/>
      <c r="O2499" s="11"/>
      <c r="P2499" s="19"/>
      <c r="Q2499" s="11"/>
      <c r="R2499" s="11"/>
      <c r="T2499" s="10"/>
      <c r="U2499" s="10"/>
    </row>
    <row r="2500" spans="5:21" s="8" customFormat="1" ht="30" customHeight="1">
      <c r="E2500" s="10"/>
      <c r="K2500" s="10"/>
      <c r="M2500" s="10"/>
      <c r="N2500" s="11"/>
      <c r="O2500" s="11"/>
      <c r="P2500" s="19"/>
      <c r="Q2500" s="11"/>
      <c r="R2500" s="11"/>
      <c r="T2500" s="10"/>
      <c r="U2500" s="10"/>
    </row>
    <row r="2501" spans="5:21" s="8" customFormat="1" ht="30" customHeight="1">
      <c r="E2501" s="10"/>
      <c r="K2501" s="10"/>
      <c r="M2501" s="10"/>
      <c r="N2501" s="11"/>
      <c r="O2501" s="11"/>
      <c r="P2501" s="19"/>
      <c r="Q2501" s="11"/>
      <c r="R2501" s="11"/>
      <c r="T2501" s="10"/>
      <c r="U2501" s="10"/>
    </row>
    <row r="2502" spans="5:21" s="8" customFormat="1" ht="30" customHeight="1">
      <c r="E2502" s="10"/>
      <c r="K2502" s="10"/>
      <c r="M2502" s="10"/>
      <c r="N2502" s="11"/>
      <c r="O2502" s="11"/>
      <c r="P2502" s="19"/>
      <c r="Q2502" s="11"/>
      <c r="R2502" s="11"/>
      <c r="T2502" s="10"/>
      <c r="U2502" s="10"/>
    </row>
    <row r="2503" spans="5:21" s="8" customFormat="1" ht="30" customHeight="1">
      <c r="E2503" s="10"/>
      <c r="K2503" s="10"/>
      <c r="M2503" s="10"/>
      <c r="N2503" s="11"/>
      <c r="O2503" s="11"/>
      <c r="P2503" s="19"/>
      <c r="Q2503" s="11"/>
      <c r="R2503" s="11"/>
      <c r="T2503" s="10"/>
      <c r="U2503" s="10"/>
    </row>
    <row r="2504" spans="5:21" s="8" customFormat="1" ht="30" customHeight="1">
      <c r="E2504" s="10"/>
      <c r="K2504" s="10"/>
      <c r="M2504" s="10"/>
      <c r="N2504" s="11"/>
      <c r="O2504" s="11"/>
      <c r="P2504" s="19"/>
      <c r="Q2504" s="11"/>
      <c r="R2504" s="11"/>
      <c r="T2504" s="10"/>
      <c r="U2504" s="10"/>
    </row>
    <row r="2505" spans="5:21" s="8" customFormat="1" ht="30" customHeight="1">
      <c r="E2505" s="10"/>
      <c r="K2505" s="10"/>
      <c r="M2505" s="10"/>
      <c r="N2505" s="11"/>
      <c r="O2505" s="11"/>
      <c r="P2505" s="19"/>
      <c r="Q2505" s="11"/>
      <c r="R2505" s="11"/>
      <c r="T2505" s="10"/>
      <c r="U2505" s="10"/>
    </row>
    <row r="2506" spans="5:21" s="8" customFormat="1" ht="30" customHeight="1">
      <c r="E2506" s="10"/>
      <c r="K2506" s="10"/>
      <c r="M2506" s="10"/>
      <c r="N2506" s="11"/>
      <c r="O2506" s="11"/>
      <c r="P2506" s="19"/>
      <c r="Q2506" s="11"/>
      <c r="R2506" s="11"/>
      <c r="T2506" s="10"/>
      <c r="U2506" s="10"/>
    </row>
    <row r="2507" spans="5:21" s="8" customFormat="1" ht="30" customHeight="1">
      <c r="E2507" s="10"/>
      <c r="K2507" s="10"/>
      <c r="M2507" s="10"/>
      <c r="N2507" s="11"/>
      <c r="O2507" s="11"/>
      <c r="P2507" s="19"/>
      <c r="Q2507" s="11"/>
      <c r="R2507" s="11"/>
      <c r="T2507" s="10"/>
      <c r="U2507" s="10"/>
    </row>
    <row r="2508" spans="5:21" s="8" customFormat="1" ht="30" customHeight="1">
      <c r="E2508" s="10"/>
      <c r="K2508" s="10"/>
      <c r="M2508" s="10"/>
      <c r="N2508" s="11"/>
      <c r="O2508" s="11"/>
      <c r="P2508" s="19"/>
      <c r="Q2508" s="11"/>
      <c r="R2508" s="11"/>
      <c r="T2508" s="10"/>
      <c r="U2508" s="10"/>
    </row>
    <row r="2509" spans="5:21" s="8" customFormat="1" ht="30" customHeight="1">
      <c r="E2509" s="10"/>
      <c r="K2509" s="10"/>
      <c r="M2509" s="10"/>
      <c r="N2509" s="11"/>
      <c r="O2509" s="11"/>
      <c r="P2509" s="19"/>
      <c r="Q2509" s="11"/>
      <c r="R2509" s="11"/>
      <c r="T2509" s="10"/>
      <c r="U2509" s="10"/>
    </row>
    <row r="2510" spans="5:21" s="8" customFormat="1" ht="30" customHeight="1">
      <c r="E2510" s="10"/>
      <c r="K2510" s="10"/>
      <c r="M2510" s="10"/>
      <c r="N2510" s="11"/>
      <c r="O2510" s="11"/>
      <c r="P2510" s="19"/>
      <c r="Q2510" s="11"/>
      <c r="R2510" s="11"/>
      <c r="T2510" s="10"/>
      <c r="U2510" s="10"/>
    </row>
    <row r="2511" spans="5:21" s="8" customFormat="1" ht="30" customHeight="1">
      <c r="E2511" s="10"/>
      <c r="K2511" s="10"/>
      <c r="M2511" s="10"/>
      <c r="N2511" s="11"/>
      <c r="O2511" s="11"/>
      <c r="P2511" s="19"/>
      <c r="Q2511" s="11"/>
      <c r="R2511" s="11"/>
      <c r="T2511" s="10"/>
      <c r="U2511" s="10"/>
    </row>
    <row r="2512" spans="5:21" s="8" customFormat="1" ht="30" customHeight="1">
      <c r="E2512" s="10"/>
      <c r="K2512" s="10"/>
      <c r="M2512" s="10"/>
      <c r="N2512" s="11"/>
      <c r="O2512" s="11"/>
      <c r="P2512" s="19"/>
      <c r="Q2512" s="11"/>
      <c r="R2512" s="11"/>
      <c r="T2512" s="10"/>
      <c r="U2512" s="10"/>
    </row>
    <row r="2513" spans="5:21" s="8" customFormat="1" ht="30" customHeight="1">
      <c r="E2513" s="10"/>
      <c r="K2513" s="10"/>
      <c r="M2513" s="10"/>
      <c r="N2513" s="11"/>
      <c r="O2513" s="11"/>
      <c r="P2513" s="19"/>
      <c r="Q2513" s="11"/>
      <c r="R2513" s="11"/>
      <c r="T2513" s="10"/>
      <c r="U2513" s="10"/>
    </row>
    <row r="2514" spans="5:21" s="8" customFormat="1" ht="30" customHeight="1">
      <c r="E2514" s="10"/>
      <c r="K2514" s="10"/>
      <c r="M2514" s="10"/>
      <c r="N2514" s="11"/>
      <c r="O2514" s="11"/>
      <c r="P2514" s="19"/>
      <c r="Q2514" s="11"/>
      <c r="R2514" s="11"/>
      <c r="T2514" s="10"/>
      <c r="U2514" s="10"/>
    </row>
    <row r="2515" spans="5:21" s="8" customFormat="1" ht="30" customHeight="1">
      <c r="E2515" s="10"/>
      <c r="K2515" s="10"/>
      <c r="M2515" s="10"/>
      <c r="N2515" s="11"/>
      <c r="O2515" s="11"/>
      <c r="P2515" s="19"/>
      <c r="Q2515" s="11"/>
      <c r="R2515" s="11"/>
      <c r="T2515" s="10"/>
      <c r="U2515" s="10"/>
    </row>
    <row r="2516" spans="5:21" s="8" customFormat="1" ht="30" customHeight="1">
      <c r="E2516" s="10"/>
      <c r="K2516" s="10"/>
      <c r="M2516" s="10"/>
      <c r="N2516" s="11"/>
      <c r="O2516" s="11"/>
      <c r="P2516" s="19"/>
      <c r="Q2516" s="11"/>
      <c r="R2516" s="11"/>
      <c r="T2516" s="10"/>
      <c r="U2516" s="10"/>
    </row>
    <row r="2517" spans="5:21" s="8" customFormat="1" ht="30" customHeight="1">
      <c r="E2517" s="10"/>
      <c r="K2517" s="10"/>
      <c r="M2517" s="10"/>
      <c r="N2517" s="11"/>
      <c r="O2517" s="11"/>
      <c r="P2517" s="19"/>
      <c r="Q2517" s="11"/>
      <c r="R2517" s="11"/>
      <c r="T2517" s="10"/>
      <c r="U2517" s="10"/>
    </row>
    <row r="2518" spans="5:21" s="8" customFormat="1" ht="30" customHeight="1">
      <c r="E2518" s="10"/>
      <c r="K2518" s="10"/>
      <c r="M2518" s="10"/>
      <c r="N2518" s="11"/>
      <c r="O2518" s="11"/>
      <c r="P2518" s="19"/>
      <c r="Q2518" s="11"/>
      <c r="R2518" s="11"/>
      <c r="T2518" s="10"/>
      <c r="U2518" s="10"/>
    </row>
    <row r="2519" spans="5:21" s="8" customFormat="1" ht="30" customHeight="1">
      <c r="E2519" s="10"/>
      <c r="K2519" s="10"/>
      <c r="M2519" s="10"/>
      <c r="N2519" s="11"/>
      <c r="O2519" s="11"/>
      <c r="P2519" s="19"/>
      <c r="Q2519" s="11"/>
      <c r="R2519" s="11"/>
      <c r="T2519" s="10"/>
      <c r="U2519" s="10"/>
    </row>
    <row r="2520" spans="5:21" s="8" customFormat="1" ht="30" customHeight="1">
      <c r="E2520" s="10"/>
      <c r="K2520" s="10"/>
      <c r="M2520" s="10"/>
      <c r="N2520" s="11"/>
      <c r="O2520" s="11"/>
      <c r="P2520" s="19"/>
      <c r="Q2520" s="11"/>
      <c r="R2520" s="11"/>
      <c r="T2520" s="10"/>
      <c r="U2520" s="10"/>
    </row>
    <row r="2521" spans="5:21" s="8" customFormat="1" ht="30" customHeight="1">
      <c r="E2521" s="10"/>
      <c r="K2521" s="10"/>
      <c r="M2521" s="10"/>
      <c r="N2521" s="11"/>
      <c r="O2521" s="11"/>
      <c r="P2521" s="19"/>
      <c r="Q2521" s="11"/>
      <c r="R2521" s="11"/>
      <c r="T2521" s="10"/>
      <c r="U2521" s="10"/>
    </row>
    <row r="2522" spans="5:21" s="8" customFormat="1" ht="30" customHeight="1">
      <c r="E2522" s="10"/>
      <c r="K2522" s="10"/>
      <c r="M2522" s="10"/>
      <c r="N2522" s="11"/>
      <c r="O2522" s="11"/>
      <c r="P2522" s="19"/>
      <c r="Q2522" s="11"/>
      <c r="R2522" s="11"/>
      <c r="T2522" s="10"/>
      <c r="U2522" s="10"/>
    </row>
    <row r="2523" spans="5:21" s="8" customFormat="1" ht="30" customHeight="1">
      <c r="E2523" s="10"/>
      <c r="K2523" s="10"/>
      <c r="M2523" s="10"/>
      <c r="N2523" s="11"/>
      <c r="O2523" s="11"/>
      <c r="P2523" s="19"/>
      <c r="Q2523" s="11"/>
      <c r="R2523" s="11"/>
      <c r="T2523" s="10"/>
      <c r="U2523" s="10"/>
    </row>
    <row r="2524" spans="5:21" s="8" customFormat="1" ht="30" customHeight="1">
      <c r="E2524" s="10"/>
      <c r="K2524" s="10"/>
      <c r="M2524" s="10"/>
      <c r="N2524" s="11"/>
      <c r="O2524" s="11"/>
      <c r="P2524" s="19"/>
      <c r="Q2524" s="11"/>
      <c r="R2524" s="11"/>
      <c r="T2524" s="10"/>
      <c r="U2524" s="10"/>
    </row>
    <row r="2525" spans="5:21" s="8" customFormat="1" ht="30" customHeight="1">
      <c r="E2525" s="10"/>
      <c r="K2525" s="10"/>
      <c r="M2525" s="10"/>
      <c r="N2525" s="11"/>
      <c r="O2525" s="11"/>
      <c r="P2525" s="19"/>
      <c r="Q2525" s="11"/>
      <c r="R2525" s="11"/>
      <c r="T2525" s="10"/>
      <c r="U2525" s="10"/>
    </row>
    <row r="2526" spans="5:21" s="8" customFormat="1" ht="30" customHeight="1">
      <c r="E2526" s="10"/>
      <c r="K2526" s="10"/>
      <c r="M2526" s="10"/>
      <c r="N2526" s="11"/>
      <c r="O2526" s="11"/>
      <c r="P2526" s="19"/>
      <c r="Q2526" s="11"/>
      <c r="R2526" s="11"/>
      <c r="T2526" s="10"/>
      <c r="U2526" s="10"/>
    </row>
    <row r="2527" spans="5:21" s="8" customFormat="1" ht="30" customHeight="1">
      <c r="E2527" s="10"/>
      <c r="K2527" s="10"/>
      <c r="M2527" s="10"/>
      <c r="N2527" s="11"/>
      <c r="O2527" s="11"/>
      <c r="P2527" s="19"/>
      <c r="Q2527" s="11"/>
      <c r="R2527" s="11"/>
      <c r="T2527" s="10"/>
      <c r="U2527" s="10"/>
    </row>
    <row r="2528" spans="5:21" s="8" customFormat="1" ht="30" customHeight="1">
      <c r="E2528" s="10"/>
      <c r="K2528" s="10"/>
      <c r="M2528" s="10"/>
      <c r="N2528" s="11"/>
      <c r="O2528" s="11"/>
      <c r="P2528" s="19"/>
      <c r="Q2528" s="11"/>
      <c r="R2528" s="11"/>
      <c r="T2528" s="10"/>
      <c r="U2528" s="10"/>
    </row>
    <row r="2529" spans="5:21" s="8" customFormat="1" ht="30" customHeight="1">
      <c r="E2529" s="10"/>
      <c r="K2529" s="10"/>
      <c r="M2529" s="10"/>
      <c r="N2529" s="11"/>
      <c r="O2529" s="11"/>
      <c r="P2529" s="19"/>
      <c r="Q2529" s="11"/>
      <c r="R2529" s="11"/>
      <c r="T2529" s="10"/>
      <c r="U2529" s="10"/>
    </row>
    <row r="2530" spans="5:21" s="8" customFormat="1" ht="30" customHeight="1">
      <c r="E2530" s="10"/>
      <c r="K2530" s="10"/>
      <c r="M2530" s="10"/>
      <c r="N2530" s="11"/>
      <c r="O2530" s="11"/>
      <c r="P2530" s="19"/>
      <c r="Q2530" s="11"/>
      <c r="R2530" s="11"/>
      <c r="T2530" s="10"/>
      <c r="U2530" s="10"/>
    </row>
    <row r="2531" spans="5:21" s="8" customFormat="1" ht="30" customHeight="1">
      <c r="E2531" s="10"/>
      <c r="K2531" s="10"/>
      <c r="M2531" s="10"/>
      <c r="N2531" s="11"/>
      <c r="O2531" s="11"/>
      <c r="P2531" s="19"/>
      <c r="Q2531" s="11"/>
      <c r="R2531" s="11"/>
      <c r="T2531" s="10"/>
      <c r="U2531" s="10"/>
    </row>
    <row r="2532" spans="5:21" s="8" customFormat="1" ht="30" customHeight="1">
      <c r="E2532" s="10"/>
      <c r="K2532" s="10"/>
      <c r="M2532" s="10"/>
      <c r="N2532" s="11"/>
      <c r="O2532" s="11"/>
      <c r="P2532" s="19"/>
      <c r="Q2532" s="11"/>
      <c r="R2532" s="11"/>
      <c r="T2532" s="10"/>
      <c r="U2532" s="10"/>
    </row>
    <row r="2533" spans="5:21" s="8" customFormat="1" ht="30" customHeight="1">
      <c r="E2533" s="10"/>
      <c r="K2533" s="10"/>
      <c r="M2533" s="10"/>
      <c r="N2533" s="11"/>
      <c r="O2533" s="11"/>
      <c r="P2533" s="19"/>
      <c r="Q2533" s="11"/>
      <c r="R2533" s="11"/>
      <c r="T2533" s="10"/>
      <c r="U2533" s="10"/>
    </row>
    <row r="2534" spans="5:21" s="8" customFormat="1" ht="30" customHeight="1">
      <c r="E2534" s="10"/>
      <c r="K2534" s="10"/>
      <c r="M2534" s="10"/>
      <c r="N2534" s="11"/>
      <c r="O2534" s="11"/>
      <c r="P2534" s="19"/>
      <c r="Q2534" s="11"/>
      <c r="R2534" s="11"/>
      <c r="T2534" s="10"/>
      <c r="U2534" s="10"/>
    </row>
    <row r="2535" spans="5:21" s="8" customFormat="1" ht="30" customHeight="1">
      <c r="E2535" s="10"/>
      <c r="K2535" s="10"/>
      <c r="M2535" s="10"/>
      <c r="N2535" s="11"/>
      <c r="O2535" s="11"/>
      <c r="P2535" s="19"/>
      <c r="Q2535" s="11"/>
      <c r="R2535" s="11"/>
      <c r="T2535" s="10"/>
      <c r="U2535" s="10"/>
    </row>
    <row r="2536" spans="5:21" s="8" customFormat="1" ht="30" customHeight="1">
      <c r="E2536" s="10"/>
      <c r="K2536" s="10"/>
      <c r="M2536" s="10"/>
      <c r="N2536" s="11"/>
      <c r="O2536" s="11"/>
      <c r="P2536" s="19"/>
      <c r="Q2536" s="11"/>
      <c r="R2536" s="11"/>
      <c r="T2536" s="10"/>
      <c r="U2536" s="10"/>
    </row>
    <row r="2537" spans="5:21" s="8" customFormat="1" ht="30" customHeight="1">
      <c r="E2537" s="10"/>
      <c r="K2537" s="10"/>
      <c r="M2537" s="10"/>
      <c r="N2537" s="11"/>
      <c r="O2537" s="11"/>
      <c r="P2537" s="19"/>
      <c r="Q2537" s="11"/>
      <c r="R2537" s="11"/>
      <c r="T2537" s="10"/>
      <c r="U2537" s="10"/>
    </row>
    <row r="2538" spans="5:21" s="8" customFormat="1" ht="30" customHeight="1">
      <c r="E2538" s="10"/>
      <c r="K2538" s="10"/>
      <c r="M2538" s="10"/>
      <c r="N2538" s="11"/>
      <c r="O2538" s="11"/>
      <c r="P2538" s="19"/>
      <c r="Q2538" s="11"/>
      <c r="R2538" s="11"/>
      <c r="T2538" s="10"/>
      <c r="U2538" s="10"/>
    </row>
    <row r="2539" spans="5:21" s="8" customFormat="1" ht="30" customHeight="1">
      <c r="E2539" s="10"/>
      <c r="K2539" s="10"/>
      <c r="M2539" s="10"/>
      <c r="N2539" s="11"/>
      <c r="O2539" s="11"/>
      <c r="P2539" s="19"/>
      <c r="Q2539" s="11"/>
      <c r="R2539" s="11"/>
      <c r="T2539" s="10"/>
      <c r="U2539" s="10"/>
    </row>
    <row r="2540" spans="5:21" s="8" customFormat="1" ht="30" customHeight="1">
      <c r="E2540" s="10"/>
      <c r="K2540" s="10"/>
      <c r="M2540" s="10"/>
      <c r="N2540" s="11"/>
      <c r="O2540" s="11"/>
      <c r="P2540" s="19"/>
      <c r="Q2540" s="11"/>
      <c r="R2540" s="11"/>
      <c r="T2540" s="10"/>
      <c r="U2540" s="10"/>
    </row>
    <row r="2541" spans="5:21" s="8" customFormat="1" ht="30" customHeight="1">
      <c r="E2541" s="10"/>
      <c r="K2541" s="10"/>
      <c r="M2541" s="10"/>
      <c r="N2541" s="11"/>
      <c r="O2541" s="11"/>
      <c r="P2541" s="19"/>
      <c r="Q2541" s="11"/>
      <c r="R2541" s="11"/>
      <c r="T2541" s="10"/>
      <c r="U2541" s="10"/>
    </row>
    <row r="2542" spans="5:21" s="8" customFormat="1" ht="30" customHeight="1">
      <c r="E2542" s="10"/>
      <c r="K2542" s="10"/>
      <c r="M2542" s="10"/>
      <c r="N2542" s="11"/>
      <c r="O2542" s="11"/>
      <c r="P2542" s="19"/>
      <c r="Q2542" s="11"/>
      <c r="R2542" s="11"/>
      <c r="T2542" s="10"/>
      <c r="U2542" s="10"/>
    </row>
    <row r="2543" spans="5:21" s="8" customFormat="1" ht="30" customHeight="1">
      <c r="E2543" s="10"/>
      <c r="K2543" s="10"/>
      <c r="M2543" s="10"/>
      <c r="N2543" s="11"/>
      <c r="O2543" s="11"/>
      <c r="P2543" s="19"/>
      <c r="Q2543" s="11"/>
      <c r="R2543" s="11"/>
      <c r="T2543" s="10"/>
      <c r="U2543" s="10"/>
    </row>
    <row r="2544" spans="5:21" s="8" customFormat="1" ht="30" customHeight="1">
      <c r="E2544" s="10"/>
      <c r="K2544" s="10"/>
      <c r="M2544" s="10"/>
      <c r="N2544" s="11"/>
      <c r="O2544" s="11"/>
      <c r="P2544" s="19"/>
      <c r="Q2544" s="11"/>
      <c r="R2544" s="11"/>
      <c r="T2544" s="10"/>
      <c r="U2544" s="10"/>
    </row>
    <row r="2545" spans="5:21" s="8" customFormat="1" ht="30" customHeight="1">
      <c r="E2545" s="10"/>
      <c r="K2545" s="10"/>
      <c r="M2545" s="10"/>
      <c r="N2545" s="11"/>
      <c r="O2545" s="11"/>
      <c r="P2545" s="19"/>
      <c r="Q2545" s="11"/>
      <c r="R2545" s="11"/>
      <c r="T2545" s="10"/>
      <c r="U2545" s="10"/>
    </row>
    <row r="2546" spans="5:21" s="8" customFormat="1" ht="30" customHeight="1">
      <c r="E2546" s="10"/>
      <c r="K2546" s="10"/>
      <c r="M2546" s="10"/>
      <c r="N2546" s="11"/>
      <c r="O2546" s="11"/>
      <c r="P2546" s="19"/>
      <c r="Q2546" s="11"/>
      <c r="R2546" s="11"/>
      <c r="T2546" s="10"/>
      <c r="U2546" s="10"/>
    </row>
    <row r="2547" spans="5:21" s="8" customFormat="1" ht="30" customHeight="1">
      <c r="E2547" s="10"/>
      <c r="K2547" s="10"/>
      <c r="M2547" s="10"/>
      <c r="N2547" s="11"/>
      <c r="O2547" s="11"/>
      <c r="P2547" s="19"/>
      <c r="Q2547" s="11"/>
      <c r="R2547" s="11"/>
      <c r="T2547" s="10"/>
      <c r="U2547" s="10"/>
    </row>
    <row r="2548" spans="5:21" s="8" customFormat="1" ht="30" customHeight="1">
      <c r="E2548" s="10"/>
      <c r="K2548" s="10"/>
      <c r="M2548" s="10"/>
      <c r="N2548" s="11"/>
      <c r="O2548" s="11"/>
      <c r="P2548" s="19"/>
      <c r="Q2548" s="11"/>
      <c r="R2548" s="11"/>
      <c r="T2548" s="10"/>
      <c r="U2548" s="10"/>
    </row>
    <row r="2549" spans="5:21" s="8" customFormat="1" ht="30" customHeight="1">
      <c r="E2549" s="10"/>
      <c r="K2549" s="10"/>
      <c r="M2549" s="10"/>
      <c r="N2549" s="11"/>
      <c r="O2549" s="11"/>
      <c r="P2549" s="19"/>
      <c r="Q2549" s="11"/>
      <c r="R2549" s="11"/>
      <c r="T2549" s="10"/>
      <c r="U2549" s="10"/>
    </row>
    <row r="2550" spans="5:21" s="8" customFormat="1" ht="30" customHeight="1">
      <c r="E2550" s="10"/>
      <c r="K2550" s="10"/>
      <c r="M2550" s="10"/>
      <c r="N2550" s="11"/>
      <c r="O2550" s="11"/>
      <c r="P2550" s="19"/>
      <c r="Q2550" s="11"/>
      <c r="R2550" s="11"/>
      <c r="T2550" s="10"/>
      <c r="U2550" s="10"/>
    </row>
    <row r="2551" spans="5:21" s="8" customFormat="1" ht="30" customHeight="1">
      <c r="E2551" s="10"/>
      <c r="K2551" s="10"/>
      <c r="M2551" s="10"/>
      <c r="N2551" s="11"/>
      <c r="O2551" s="11"/>
      <c r="P2551" s="19"/>
      <c r="Q2551" s="11"/>
      <c r="R2551" s="11"/>
      <c r="T2551" s="10"/>
      <c r="U2551" s="10"/>
    </row>
    <row r="2552" spans="5:21" s="8" customFormat="1" ht="30" customHeight="1">
      <c r="E2552" s="10"/>
      <c r="K2552" s="10"/>
      <c r="M2552" s="10"/>
      <c r="N2552" s="11"/>
      <c r="O2552" s="11"/>
      <c r="P2552" s="19"/>
      <c r="Q2552" s="11"/>
      <c r="R2552" s="11"/>
      <c r="T2552" s="10"/>
      <c r="U2552" s="10"/>
    </row>
    <row r="2553" spans="5:21" s="8" customFormat="1" ht="30" customHeight="1">
      <c r="E2553" s="10"/>
      <c r="K2553" s="10"/>
      <c r="M2553" s="10"/>
      <c r="N2553" s="11"/>
      <c r="O2553" s="11"/>
      <c r="P2553" s="19"/>
      <c r="Q2553" s="11"/>
      <c r="R2553" s="11"/>
      <c r="T2553" s="10"/>
      <c r="U2553" s="10"/>
    </row>
    <row r="2554" spans="5:21" s="8" customFormat="1" ht="30" customHeight="1">
      <c r="E2554" s="10"/>
      <c r="K2554" s="10"/>
      <c r="M2554" s="10"/>
      <c r="N2554" s="11"/>
      <c r="O2554" s="11"/>
      <c r="P2554" s="19"/>
      <c r="Q2554" s="11"/>
      <c r="R2554" s="11"/>
      <c r="T2554" s="10"/>
      <c r="U2554" s="10"/>
    </row>
    <row r="2555" spans="5:21" s="8" customFormat="1" ht="30" customHeight="1">
      <c r="E2555" s="10"/>
      <c r="K2555" s="10"/>
      <c r="M2555" s="10"/>
      <c r="N2555" s="11"/>
      <c r="O2555" s="11"/>
      <c r="P2555" s="19"/>
      <c r="Q2555" s="11"/>
      <c r="R2555" s="11"/>
      <c r="T2555" s="10"/>
      <c r="U2555" s="10"/>
    </row>
    <row r="2556" spans="5:21" s="8" customFormat="1" ht="30" customHeight="1">
      <c r="E2556" s="10"/>
      <c r="K2556" s="10"/>
      <c r="M2556" s="10"/>
      <c r="N2556" s="11"/>
      <c r="O2556" s="11"/>
      <c r="P2556" s="19"/>
      <c r="Q2556" s="11"/>
      <c r="R2556" s="11"/>
      <c r="T2556" s="10"/>
      <c r="U2556" s="10"/>
    </row>
    <row r="2557" spans="5:21" s="8" customFormat="1" ht="30" customHeight="1">
      <c r="E2557" s="10"/>
      <c r="K2557" s="10"/>
      <c r="M2557" s="10"/>
      <c r="N2557" s="11"/>
      <c r="O2557" s="11"/>
      <c r="P2557" s="19"/>
      <c r="Q2557" s="11"/>
      <c r="R2557" s="11"/>
      <c r="T2557" s="10"/>
      <c r="U2557" s="10"/>
    </row>
    <row r="2558" spans="5:21" s="8" customFormat="1" ht="30" customHeight="1">
      <c r="E2558" s="10"/>
      <c r="K2558" s="10"/>
      <c r="M2558" s="10"/>
      <c r="N2558" s="11"/>
      <c r="O2558" s="11"/>
      <c r="P2558" s="19"/>
      <c r="Q2558" s="11"/>
      <c r="R2558" s="11"/>
      <c r="T2558" s="10"/>
      <c r="U2558" s="10"/>
    </row>
    <row r="2559" spans="5:21" s="8" customFormat="1" ht="30" customHeight="1">
      <c r="E2559" s="10"/>
      <c r="K2559" s="10"/>
      <c r="M2559" s="10"/>
      <c r="N2559" s="11"/>
      <c r="O2559" s="11"/>
      <c r="P2559" s="19"/>
      <c r="Q2559" s="11"/>
      <c r="R2559" s="11"/>
      <c r="T2559" s="10"/>
      <c r="U2559" s="10"/>
    </row>
    <row r="2560" spans="5:21" s="8" customFormat="1" ht="30" customHeight="1">
      <c r="E2560" s="10"/>
      <c r="K2560" s="10"/>
      <c r="M2560" s="10"/>
      <c r="N2560" s="11"/>
      <c r="O2560" s="11"/>
      <c r="P2560" s="19"/>
      <c r="Q2560" s="11"/>
      <c r="R2560" s="11"/>
      <c r="T2560" s="10"/>
      <c r="U2560" s="10"/>
    </row>
    <row r="2561" spans="5:21" s="8" customFormat="1" ht="30" customHeight="1">
      <c r="E2561" s="10"/>
      <c r="K2561" s="10"/>
      <c r="M2561" s="10"/>
      <c r="N2561" s="11"/>
      <c r="O2561" s="11"/>
      <c r="P2561" s="19"/>
      <c r="Q2561" s="11"/>
      <c r="R2561" s="11"/>
      <c r="T2561" s="10"/>
      <c r="U2561" s="10"/>
    </row>
    <row r="2562" spans="5:21" s="8" customFormat="1" ht="30" customHeight="1">
      <c r="E2562" s="10"/>
      <c r="K2562" s="10"/>
      <c r="M2562" s="10"/>
      <c r="N2562" s="11"/>
      <c r="O2562" s="11"/>
      <c r="P2562" s="19"/>
      <c r="Q2562" s="11"/>
      <c r="R2562" s="11"/>
      <c r="T2562" s="10"/>
      <c r="U2562" s="10"/>
    </row>
    <row r="2563" spans="5:21" s="8" customFormat="1" ht="30" customHeight="1">
      <c r="E2563" s="10"/>
      <c r="K2563" s="10"/>
      <c r="M2563" s="10"/>
      <c r="N2563" s="11"/>
      <c r="O2563" s="11"/>
      <c r="P2563" s="19"/>
      <c r="Q2563" s="11"/>
      <c r="R2563" s="11"/>
      <c r="T2563" s="10"/>
      <c r="U2563" s="10"/>
    </row>
    <row r="2564" spans="5:21" s="8" customFormat="1" ht="30" customHeight="1">
      <c r="E2564" s="10"/>
      <c r="K2564" s="10"/>
      <c r="M2564" s="10"/>
      <c r="N2564" s="11"/>
      <c r="O2564" s="11"/>
      <c r="P2564" s="19"/>
      <c r="Q2564" s="11"/>
      <c r="R2564" s="11"/>
      <c r="T2564" s="10"/>
      <c r="U2564" s="10"/>
    </row>
    <row r="2565" spans="5:21" s="8" customFormat="1" ht="30" customHeight="1">
      <c r="E2565" s="10"/>
      <c r="K2565" s="10"/>
      <c r="M2565" s="10"/>
      <c r="N2565" s="11"/>
      <c r="O2565" s="11"/>
      <c r="P2565" s="19"/>
      <c r="Q2565" s="11"/>
      <c r="R2565" s="11"/>
      <c r="T2565" s="10"/>
      <c r="U2565" s="10"/>
    </row>
    <row r="2566" spans="5:21" s="8" customFormat="1" ht="30" customHeight="1">
      <c r="E2566" s="10"/>
      <c r="K2566" s="10"/>
      <c r="M2566" s="10"/>
      <c r="N2566" s="11"/>
      <c r="O2566" s="11"/>
      <c r="P2566" s="19"/>
      <c r="Q2566" s="11"/>
      <c r="R2566" s="11"/>
      <c r="T2566" s="10"/>
      <c r="U2566" s="10"/>
    </row>
    <row r="2567" spans="5:21" s="8" customFormat="1" ht="30" customHeight="1">
      <c r="E2567" s="10"/>
      <c r="K2567" s="10"/>
      <c r="M2567" s="10"/>
      <c r="N2567" s="11"/>
      <c r="O2567" s="11"/>
      <c r="P2567" s="19"/>
      <c r="Q2567" s="11"/>
      <c r="R2567" s="11"/>
      <c r="T2567" s="10"/>
      <c r="U2567" s="10"/>
    </row>
    <row r="2568" spans="5:21" s="8" customFormat="1" ht="30" customHeight="1">
      <c r="E2568" s="10"/>
      <c r="K2568" s="10"/>
      <c r="M2568" s="10"/>
      <c r="N2568" s="11"/>
      <c r="O2568" s="11"/>
      <c r="P2568" s="19"/>
      <c r="Q2568" s="11"/>
      <c r="R2568" s="11"/>
      <c r="T2568" s="10"/>
      <c r="U2568" s="10"/>
    </row>
    <row r="2569" spans="5:21" s="8" customFormat="1" ht="30" customHeight="1">
      <c r="E2569" s="10"/>
      <c r="K2569" s="10"/>
      <c r="M2569" s="10"/>
      <c r="N2569" s="11"/>
      <c r="O2569" s="11"/>
      <c r="P2569" s="19"/>
      <c r="Q2569" s="11"/>
      <c r="R2569" s="11"/>
      <c r="T2569" s="10"/>
      <c r="U2569" s="10"/>
    </row>
    <row r="2570" spans="5:21" s="8" customFormat="1" ht="30" customHeight="1">
      <c r="E2570" s="10"/>
      <c r="K2570" s="10"/>
      <c r="M2570" s="10"/>
      <c r="N2570" s="11"/>
      <c r="O2570" s="11"/>
      <c r="P2570" s="19"/>
      <c r="Q2570" s="11"/>
      <c r="R2570" s="11"/>
      <c r="T2570" s="10"/>
      <c r="U2570" s="10"/>
    </row>
    <row r="2571" spans="5:21" s="8" customFormat="1" ht="30" customHeight="1">
      <c r="E2571" s="10"/>
      <c r="K2571" s="10"/>
      <c r="M2571" s="10"/>
      <c r="N2571" s="11"/>
      <c r="O2571" s="11"/>
      <c r="P2571" s="19"/>
      <c r="Q2571" s="11"/>
      <c r="R2571" s="11"/>
      <c r="T2571" s="10"/>
      <c r="U2571" s="10"/>
    </row>
    <row r="2572" spans="5:21" s="8" customFormat="1" ht="30" customHeight="1">
      <c r="E2572" s="10"/>
      <c r="K2572" s="10"/>
      <c r="M2572" s="10"/>
      <c r="N2572" s="11"/>
      <c r="O2572" s="11"/>
      <c r="P2572" s="19"/>
      <c r="Q2572" s="11"/>
      <c r="R2572" s="11"/>
      <c r="T2572" s="10"/>
      <c r="U2572" s="10"/>
    </row>
    <row r="2573" spans="5:21" s="8" customFormat="1" ht="30" customHeight="1">
      <c r="E2573" s="10"/>
      <c r="K2573" s="10"/>
      <c r="M2573" s="10"/>
      <c r="N2573" s="11"/>
      <c r="O2573" s="11"/>
      <c r="P2573" s="19"/>
      <c r="Q2573" s="11"/>
      <c r="R2573" s="11"/>
      <c r="T2573" s="10"/>
      <c r="U2573" s="10"/>
    </row>
    <row r="2574" spans="5:21" s="8" customFormat="1" ht="30" customHeight="1">
      <c r="E2574" s="10"/>
      <c r="K2574" s="10"/>
      <c r="M2574" s="10"/>
      <c r="N2574" s="11"/>
      <c r="O2574" s="11"/>
      <c r="P2574" s="19"/>
      <c r="Q2574" s="11"/>
      <c r="R2574" s="11"/>
      <c r="T2574" s="10"/>
      <c r="U2574" s="10"/>
    </row>
    <row r="2575" spans="5:21" s="8" customFormat="1" ht="30" customHeight="1">
      <c r="E2575" s="10"/>
      <c r="K2575" s="10"/>
      <c r="M2575" s="10"/>
      <c r="N2575" s="11"/>
      <c r="O2575" s="11"/>
      <c r="P2575" s="19"/>
      <c r="Q2575" s="11"/>
      <c r="R2575" s="11"/>
      <c r="T2575" s="10"/>
      <c r="U2575" s="10"/>
    </row>
    <row r="2576" spans="5:21" s="8" customFormat="1" ht="30" customHeight="1">
      <c r="E2576" s="10"/>
      <c r="K2576" s="10"/>
      <c r="M2576" s="10"/>
      <c r="N2576" s="11"/>
      <c r="O2576" s="11"/>
      <c r="P2576" s="19"/>
      <c r="Q2576" s="11"/>
      <c r="R2576" s="11"/>
      <c r="T2576" s="10"/>
      <c r="U2576" s="10"/>
    </row>
    <row r="2577" spans="5:21" s="8" customFormat="1" ht="30" customHeight="1">
      <c r="E2577" s="10"/>
      <c r="K2577" s="10"/>
      <c r="M2577" s="10"/>
      <c r="N2577" s="11"/>
      <c r="O2577" s="11"/>
      <c r="P2577" s="19"/>
      <c r="Q2577" s="11"/>
      <c r="R2577" s="11"/>
      <c r="T2577" s="10"/>
      <c r="U2577" s="10"/>
    </row>
    <row r="2578" spans="5:21" s="8" customFormat="1" ht="30" customHeight="1">
      <c r="E2578" s="10"/>
      <c r="K2578" s="10"/>
      <c r="M2578" s="10"/>
      <c r="N2578" s="11"/>
      <c r="O2578" s="11"/>
      <c r="P2578" s="19"/>
      <c r="Q2578" s="11"/>
      <c r="R2578" s="11"/>
      <c r="T2578" s="10"/>
      <c r="U2578" s="10"/>
    </row>
    <row r="2579" spans="5:21" s="8" customFormat="1" ht="30" customHeight="1">
      <c r="E2579" s="10"/>
      <c r="K2579" s="10"/>
      <c r="M2579" s="10"/>
      <c r="N2579" s="11"/>
      <c r="O2579" s="11"/>
      <c r="P2579" s="19"/>
      <c r="Q2579" s="11"/>
      <c r="R2579" s="11"/>
      <c r="T2579" s="10"/>
      <c r="U2579" s="10"/>
    </row>
    <row r="2580" spans="5:21" s="8" customFormat="1" ht="30" customHeight="1">
      <c r="E2580" s="10"/>
      <c r="K2580" s="10"/>
      <c r="M2580" s="10"/>
      <c r="N2580" s="11"/>
      <c r="O2580" s="11"/>
      <c r="P2580" s="19"/>
      <c r="Q2580" s="11"/>
      <c r="R2580" s="11"/>
      <c r="T2580" s="10"/>
      <c r="U2580" s="10"/>
    </row>
    <row r="2581" spans="5:21" s="8" customFormat="1" ht="30" customHeight="1">
      <c r="E2581" s="10"/>
      <c r="K2581" s="10"/>
      <c r="M2581" s="10"/>
      <c r="N2581" s="11"/>
      <c r="O2581" s="11"/>
      <c r="P2581" s="19"/>
      <c r="Q2581" s="11"/>
      <c r="R2581" s="11"/>
      <c r="T2581" s="10"/>
      <c r="U2581" s="10"/>
    </row>
    <row r="2582" spans="5:21" s="8" customFormat="1" ht="30" customHeight="1">
      <c r="E2582" s="10"/>
      <c r="K2582" s="10"/>
      <c r="M2582" s="10"/>
      <c r="N2582" s="11"/>
      <c r="O2582" s="11"/>
      <c r="P2582" s="19"/>
      <c r="Q2582" s="11"/>
      <c r="R2582" s="11"/>
      <c r="T2582" s="10"/>
      <c r="U2582" s="10"/>
    </row>
    <row r="2583" spans="5:21" s="8" customFormat="1" ht="30" customHeight="1">
      <c r="E2583" s="10"/>
      <c r="K2583" s="10"/>
      <c r="M2583" s="10"/>
      <c r="N2583" s="11"/>
      <c r="O2583" s="11"/>
      <c r="P2583" s="19"/>
      <c r="Q2583" s="11"/>
      <c r="R2583" s="11"/>
      <c r="T2583" s="10"/>
      <c r="U2583" s="10"/>
    </row>
    <row r="2584" spans="5:21" s="8" customFormat="1" ht="30" customHeight="1">
      <c r="E2584" s="10"/>
      <c r="K2584" s="10"/>
      <c r="M2584" s="10"/>
      <c r="N2584" s="11"/>
      <c r="O2584" s="11"/>
      <c r="P2584" s="19"/>
      <c r="Q2584" s="11"/>
      <c r="R2584" s="11"/>
      <c r="T2584" s="10"/>
      <c r="U2584" s="10"/>
    </row>
    <row r="2585" spans="5:21" s="8" customFormat="1" ht="30" customHeight="1">
      <c r="E2585" s="10"/>
      <c r="K2585" s="10"/>
      <c r="M2585" s="10"/>
      <c r="N2585" s="11"/>
      <c r="O2585" s="11"/>
      <c r="P2585" s="19"/>
      <c r="Q2585" s="11"/>
      <c r="R2585" s="11"/>
      <c r="T2585" s="10"/>
      <c r="U2585" s="10"/>
    </row>
    <row r="2586" spans="5:21" s="8" customFormat="1" ht="30" customHeight="1">
      <c r="E2586" s="10"/>
      <c r="K2586" s="10"/>
      <c r="M2586" s="10"/>
      <c r="N2586" s="11"/>
      <c r="O2586" s="11"/>
      <c r="P2586" s="19"/>
      <c r="Q2586" s="11"/>
      <c r="R2586" s="11"/>
      <c r="T2586" s="10"/>
      <c r="U2586" s="10"/>
    </row>
    <row r="2587" spans="5:21" s="8" customFormat="1" ht="30" customHeight="1">
      <c r="E2587" s="10"/>
      <c r="K2587" s="10"/>
      <c r="M2587" s="10"/>
      <c r="N2587" s="11"/>
      <c r="O2587" s="11"/>
      <c r="P2587" s="19"/>
      <c r="Q2587" s="11"/>
      <c r="R2587" s="11"/>
      <c r="T2587" s="10"/>
      <c r="U2587" s="10"/>
    </row>
    <row r="2588" spans="5:21" s="8" customFormat="1" ht="30" customHeight="1">
      <c r="E2588" s="10"/>
      <c r="K2588" s="10"/>
      <c r="M2588" s="10"/>
      <c r="N2588" s="11"/>
      <c r="O2588" s="11"/>
      <c r="P2588" s="19"/>
      <c r="Q2588" s="11"/>
      <c r="R2588" s="11"/>
      <c r="T2588" s="10"/>
      <c r="U2588" s="10"/>
    </row>
    <row r="2589" spans="5:21" s="8" customFormat="1" ht="30" customHeight="1">
      <c r="E2589" s="10"/>
      <c r="K2589" s="10"/>
      <c r="M2589" s="10"/>
      <c r="N2589" s="11"/>
      <c r="O2589" s="11"/>
      <c r="P2589" s="19"/>
      <c r="Q2589" s="11"/>
      <c r="R2589" s="11"/>
      <c r="T2589" s="10"/>
      <c r="U2589" s="10"/>
    </row>
    <row r="2590" spans="5:21" s="8" customFormat="1" ht="30" customHeight="1">
      <c r="E2590" s="10"/>
      <c r="K2590" s="10"/>
      <c r="M2590" s="10"/>
      <c r="N2590" s="11"/>
      <c r="O2590" s="11"/>
      <c r="P2590" s="19"/>
      <c r="Q2590" s="11"/>
      <c r="R2590" s="11"/>
      <c r="T2590" s="10"/>
      <c r="U2590" s="10"/>
    </row>
    <row r="2591" spans="5:21" s="8" customFormat="1" ht="30" customHeight="1">
      <c r="E2591" s="10"/>
      <c r="K2591" s="10"/>
      <c r="M2591" s="10"/>
      <c r="N2591" s="11"/>
      <c r="O2591" s="11"/>
      <c r="P2591" s="19"/>
      <c r="Q2591" s="11"/>
      <c r="R2591" s="11"/>
      <c r="T2591" s="10"/>
      <c r="U2591" s="10"/>
    </row>
    <row r="2592" spans="5:21" s="8" customFormat="1" ht="30" customHeight="1">
      <c r="E2592" s="10"/>
      <c r="K2592" s="10"/>
      <c r="M2592" s="10"/>
      <c r="N2592" s="11"/>
      <c r="O2592" s="11"/>
      <c r="P2592" s="19"/>
      <c r="Q2592" s="11"/>
      <c r="R2592" s="11"/>
      <c r="T2592" s="10"/>
      <c r="U2592" s="10"/>
    </row>
    <row r="2593" spans="5:21" s="8" customFormat="1" ht="30" customHeight="1">
      <c r="E2593" s="10"/>
      <c r="K2593" s="10"/>
      <c r="M2593" s="10"/>
      <c r="N2593" s="11"/>
      <c r="O2593" s="11"/>
      <c r="P2593" s="19"/>
      <c r="Q2593" s="11"/>
      <c r="R2593" s="11"/>
      <c r="T2593" s="10"/>
      <c r="U2593" s="10"/>
    </row>
    <row r="2594" spans="5:21" s="8" customFormat="1" ht="30" customHeight="1">
      <c r="E2594" s="10"/>
      <c r="K2594" s="10"/>
      <c r="M2594" s="10"/>
      <c r="N2594" s="11"/>
      <c r="O2594" s="11"/>
      <c r="P2594" s="19"/>
      <c r="Q2594" s="11"/>
      <c r="R2594" s="11"/>
      <c r="T2594" s="10"/>
      <c r="U2594" s="10"/>
    </row>
    <row r="2595" spans="5:21" s="8" customFormat="1" ht="30" customHeight="1">
      <c r="E2595" s="10"/>
      <c r="K2595" s="10"/>
      <c r="M2595" s="10"/>
      <c r="N2595" s="11"/>
      <c r="O2595" s="11"/>
      <c r="P2595" s="19"/>
      <c r="Q2595" s="11"/>
      <c r="R2595" s="11"/>
      <c r="T2595" s="10"/>
      <c r="U2595" s="10"/>
    </row>
    <row r="2596" spans="5:21" s="8" customFormat="1" ht="30" customHeight="1">
      <c r="E2596" s="10"/>
      <c r="K2596" s="10"/>
      <c r="M2596" s="10"/>
      <c r="N2596" s="11"/>
      <c r="O2596" s="11"/>
      <c r="P2596" s="19"/>
      <c r="Q2596" s="11"/>
      <c r="R2596" s="11"/>
      <c r="T2596" s="10"/>
      <c r="U2596" s="10"/>
    </row>
    <row r="2597" spans="5:21" s="8" customFormat="1" ht="30" customHeight="1">
      <c r="E2597" s="10"/>
      <c r="K2597" s="10"/>
      <c r="M2597" s="10"/>
      <c r="N2597" s="11"/>
      <c r="O2597" s="11"/>
      <c r="P2597" s="19"/>
      <c r="Q2597" s="11"/>
      <c r="R2597" s="11"/>
      <c r="T2597" s="10"/>
      <c r="U2597" s="10"/>
    </row>
    <row r="2598" spans="5:21" s="8" customFormat="1" ht="30" customHeight="1">
      <c r="E2598" s="10"/>
      <c r="K2598" s="10"/>
      <c r="M2598" s="10"/>
      <c r="N2598" s="11"/>
      <c r="O2598" s="11"/>
      <c r="P2598" s="19"/>
      <c r="Q2598" s="11"/>
      <c r="R2598" s="11"/>
      <c r="T2598" s="10"/>
      <c r="U2598" s="10"/>
    </row>
    <row r="2599" spans="5:21" s="8" customFormat="1" ht="30" customHeight="1">
      <c r="E2599" s="10"/>
      <c r="K2599" s="10"/>
      <c r="M2599" s="10"/>
      <c r="N2599" s="11"/>
      <c r="O2599" s="11"/>
      <c r="P2599" s="19"/>
      <c r="Q2599" s="11"/>
      <c r="R2599" s="11"/>
      <c r="T2599" s="10"/>
      <c r="U2599" s="10"/>
    </row>
    <row r="2600" spans="5:21" s="8" customFormat="1" ht="30" customHeight="1">
      <c r="E2600" s="10"/>
      <c r="K2600" s="10"/>
      <c r="M2600" s="10"/>
      <c r="N2600" s="11"/>
      <c r="O2600" s="11"/>
      <c r="P2600" s="19"/>
      <c r="Q2600" s="11"/>
      <c r="R2600" s="11"/>
      <c r="T2600" s="10"/>
      <c r="U2600" s="10"/>
    </row>
    <row r="2601" spans="5:21" s="8" customFormat="1" ht="30" customHeight="1">
      <c r="E2601" s="10"/>
      <c r="K2601" s="10"/>
      <c r="M2601" s="10"/>
      <c r="N2601" s="11"/>
      <c r="O2601" s="11"/>
      <c r="P2601" s="19"/>
      <c r="Q2601" s="11"/>
      <c r="R2601" s="11"/>
      <c r="T2601" s="10"/>
      <c r="U2601" s="10"/>
    </row>
    <row r="2602" spans="5:21" s="8" customFormat="1" ht="30" customHeight="1">
      <c r="E2602" s="10"/>
      <c r="K2602" s="10"/>
      <c r="M2602" s="10"/>
      <c r="N2602" s="11"/>
      <c r="O2602" s="11"/>
      <c r="P2602" s="19"/>
      <c r="Q2602" s="11"/>
      <c r="R2602" s="11"/>
      <c r="T2602" s="10"/>
      <c r="U2602" s="10"/>
    </row>
    <row r="2603" spans="5:21" s="8" customFormat="1" ht="30" customHeight="1">
      <c r="E2603" s="10"/>
      <c r="K2603" s="10"/>
      <c r="M2603" s="10"/>
      <c r="N2603" s="11"/>
      <c r="O2603" s="11"/>
      <c r="P2603" s="19"/>
      <c r="Q2603" s="11"/>
      <c r="R2603" s="11"/>
      <c r="T2603" s="10"/>
      <c r="U2603" s="10"/>
    </row>
    <row r="2604" spans="5:21" s="8" customFormat="1" ht="30" customHeight="1">
      <c r="E2604" s="10"/>
      <c r="K2604" s="10"/>
      <c r="M2604" s="10"/>
      <c r="N2604" s="11"/>
      <c r="O2604" s="11"/>
      <c r="P2604" s="19"/>
      <c r="Q2604" s="11"/>
      <c r="R2604" s="11"/>
      <c r="T2604" s="10"/>
      <c r="U2604" s="10"/>
    </row>
    <row r="2605" spans="5:21" s="8" customFormat="1" ht="30" customHeight="1">
      <c r="E2605" s="10"/>
      <c r="K2605" s="10"/>
      <c r="M2605" s="10"/>
      <c r="N2605" s="11"/>
      <c r="O2605" s="11"/>
      <c r="P2605" s="19"/>
      <c r="Q2605" s="11"/>
      <c r="R2605" s="11"/>
      <c r="T2605" s="10"/>
      <c r="U2605" s="10"/>
    </row>
    <row r="2606" spans="5:21" s="8" customFormat="1" ht="30" customHeight="1">
      <c r="E2606" s="10"/>
      <c r="K2606" s="10"/>
      <c r="M2606" s="10"/>
      <c r="N2606" s="11"/>
      <c r="O2606" s="11"/>
      <c r="P2606" s="19"/>
      <c r="Q2606" s="11"/>
      <c r="R2606" s="11"/>
      <c r="T2606" s="10"/>
      <c r="U2606" s="10"/>
    </row>
    <row r="2607" spans="5:21" s="8" customFormat="1" ht="30" customHeight="1">
      <c r="E2607" s="10"/>
      <c r="K2607" s="10"/>
      <c r="M2607" s="10"/>
      <c r="N2607" s="11"/>
      <c r="O2607" s="11"/>
      <c r="P2607" s="19"/>
      <c r="Q2607" s="11"/>
      <c r="R2607" s="11"/>
      <c r="T2607" s="10"/>
      <c r="U2607" s="10"/>
    </row>
    <row r="2608" spans="5:21" s="8" customFormat="1" ht="30" customHeight="1">
      <c r="E2608" s="10"/>
      <c r="K2608" s="10"/>
      <c r="M2608" s="10"/>
      <c r="N2608" s="11"/>
      <c r="O2608" s="11"/>
      <c r="P2608" s="19"/>
      <c r="Q2608" s="11"/>
      <c r="R2608" s="11"/>
      <c r="T2608" s="10"/>
      <c r="U2608" s="10"/>
    </row>
    <row r="2609" spans="5:21" s="8" customFormat="1" ht="30" customHeight="1">
      <c r="E2609" s="10"/>
      <c r="K2609" s="10"/>
      <c r="M2609" s="10"/>
      <c r="N2609" s="11"/>
      <c r="O2609" s="11"/>
      <c r="P2609" s="19"/>
      <c r="Q2609" s="11"/>
      <c r="R2609" s="11"/>
      <c r="T2609" s="10"/>
      <c r="U2609" s="10"/>
    </row>
    <row r="2610" spans="5:21" s="8" customFormat="1" ht="30" customHeight="1">
      <c r="E2610" s="10"/>
      <c r="K2610" s="10"/>
      <c r="M2610" s="10"/>
      <c r="N2610" s="11"/>
      <c r="O2610" s="11"/>
      <c r="P2610" s="19"/>
      <c r="Q2610" s="11"/>
      <c r="R2610" s="11"/>
      <c r="T2610" s="10"/>
      <c r="U2610" s="10"/>
    </row>
    <row r="2611" spans="5:21" s="8" customFormat="1" ht="30" customHeight="1">
      <c r="E2611" s="10"/>
      <c r="K2611" s="10"/>
      <c r="M2611" s="10"/>
      <c r="N2611" s="11"/>
      <c r="O2611" s="11"/>
      <c r="P2611" s="19"/>
      <c r="Q2611" s="11"/>
      <c r="R2611" s="11"/>
      <c r="T2611" s="10"/>
      <c r="U2611" s="10"/>
    </row>
    <row r="2612" spans="5:21" s="8" customFormat="1" ht="30" customHeight="1">
      <c r="E2612" s="10"/>
      <c r="K2612" s="10"/>
      <c r="M2612" s="10"/>
      <c r="N2612" s="11"/>
      <c r="O2612" s="11"/>
      <c r="P2612" s="19"/>
      <c r="Q2612" s="11"/>
      <c r="R2612" s="11"/>
      <c r="T2612" s="10"/>
      <c r="U2612" s="10"/>
    </row>
    <row r="2613" spans="5:21" s="8" customFormat="1" ht="30" customHeight="1">
      <c r="E2613" s="10"/>
      <c r="K2613" s="10"/>
      <c r="M2613" s="10"/>
      <c r="N2613" s="11"/>
      <c r="O2613" s="11"/>
      <c r="P2613" s="19"/>
      <c r="Q2613" s="11"/>
      <c r="R2613" s="11"/>
      <c r="T2613" s="10"/>
      <c r="U2613" s="10"/>
    </row>
    <row r="2614" spans="5:21" s="8" customFormat="1" ht="30" customHeight="1">
      <c r="E2614" s="10"/>
      <c r="K2614" s="10"/>
      <c r="M2614" s="10"/>
      <c r="N2614" s="11"/>
      <c r="O2614" s="11"/>
      <c r="P2614" s="19"/>
      <c r="Q2614" s="11"/>
      <c r="R2614" s="11"/>
      <c r="T2614" s="10"/>
      <c r="U2614" s="10"/>
    </row>
    <row r="2615" spans="5:21" s="8" customFormat="1" ht="30" customHeight="1">
      <c r="E2615" s="10"/>
      <c r="K2615" s="10"/>
      <c r="M2615" s="10"/>
      <c r="N2615" s="11"/>
      <c r="O2615" s="11"/>
      <c r="P2615" s="19"/>
      <c r="Q2615" s="11"/>
      <c r="R2615" s="11"/>
      <c r="T2615" s="10"/>
      <c r="U2615" s="10"/>
    </row>
    <row r="2616" spans="5:21" s="8" customFormat="1" ht="30" customHeight="1">
      <c r="E2616" s="10"/>
      <c r="K2616" s="10"/>
      <c r="M2616" s="10"/>
      <c r="N2616" s="11"/>
      <c r="O2616" s="11"/>
      <c r="P2616" s="19"/>
      <c r="Q2616" s="11"/>
      <c r="R2616" s="11"/>
      <c r="T2616" s="10"/>
      <c r="U2616" s="10"/>
    </row>
    <row r="2617" spans="5:21" s="8" customFormat="1" ht="30" customHeight="1">
      <c r="E2617" s="10"/>
      <c r="K2617" s="10"/>
      <c r="M2617" s="10"/>
      <c r="N2617" s="11"/>
      <c r="O2617" s="11"/>
      <c r="P2617" s="19"/>
      <c r="Q2617" s="11"/>
      <c r="R2617" s="11"/>
      <c r="T2617" s="10"/>
      <c r="U2617" s="10"/>
    </row>
    <row r="2618" spans="5:21" s="8" customFormat="1" ht="30" customHeight="1">
      <c r="E2618" s="10"/>
      <c r="K2618" s="10"/>
      <c r="M2618" s="10"/>
      <c r="N2618" s="11"/>
      <c r="O2618" s="11"/>
      <c r="P2618" s="19"/>
      <c r="Q2618" s="11"/>
      <c r="R2618" s="11"/>
      <c r="T2618" s="10"/>
      <c r="U2618" s="10"/>
    </row>
    <row r="2619" spans="5:21" s="8" customFormat="1" ht="30" customHeight="1">
      <c r="E2619" s="10"/>
      <c r="K2619" s="10"/>
      <c r="M2619" s="10"/>
      <c r="N2619" s="11"/>
      <c r="O2619" s="11"/>
      <c r="P2619" s="19"/>
      <c r="Q2619" s="11"/>
      <c r="R2619" s="11"/>
      <c r="T2619" s="10"/>
      <c r="U2619" s="10"/>
    </row>
    <row r="2620" spans="5:21" s="8" customFormat="1" ht="30" customHeight="1">
      <c r="E2620" s="10"/>
      <c r="K2620" s="10"/>
      <c r="M2620" s="10"/>
      <c r="N2620" s="11"/>
      <c r="O2620" s="11"/>
      <c r="P2620" s="19"/>
      <c r="Q2620" s="11"/>
      <c r="R2620" s="11"/>
      <c r="T2620" s="10"/>
      <c r="U2620" s="10"/>
    </row>
    <row r="2621" spans="5:21" s="8" customFormat="1" ht="30" customHeight="1">
      <c r="E2621" s="10"/>
      <c r="K2621" s="10"/>
      <c r="M2621" s="10"/>
      <c r="N2621" s="11"/>
      <c r="O2621" s="11"/>
      <c r="P2621" s="19"/>
      <c r="Q2621" s="11"/>
      <c r="R2621" s="11"/>
      <c r="T2621" s="10"/>
      <c r="U2621" s="10"/>
    </row>
    <row r="2622" spans="5:21" s="8" customFormat="1" ht="30" customHeight="1">
      <c r="E2622" s="10"/>
      <c r="K2622" s="10"/>
      <c r="M2622" s="10"/>
      <c r="N2622" s="11"/>
      <c r="O2622" s="11"/>
      <c r="P2622" s="19"/>
      <c r="Q2622" s="11"/>
      <c r="R2622" s="11"/>
      <c r="T2622" s="10"/>
      <c r="U2622" s="10"/>
    </row>
    <row r="2623" spans="5:21" s="8" customFormat="1" ht="30" customHeight="1">
      <c r="E2623" s="10"/>
      <c r="K2623" s="10"/>
      <c r="M2623" s="10"/>
      <c r="N2623" s="11"/>
      <c r="O2623" s="11"/>
      <c r="P2623" s="19"/>
      <c r="Q2623" s="11"/>
      <c r="R2623" s="11"/>
      <c r="T2623" s="10"/>
      <c r="U2623" s="10"/>
    </row>
    <row r="2624" spans="5:21" s="8" customFormat="1" ht="30" customHeight="1">
      <c r="E2624" s="10"/>
      <c r="K2624" s="10"/>
      <c r="M2624" s="10"/>
      <c r="N2624" s="11"/>
      <c r="O2624" s="11"/>
      <c r="P2624" s="19"/>
      <c r="Q2624" s="11"/>
      <c r="R2624" s="11"/>
      <c r="T2624" s="10"/>
      <c r="U2624" s="10"/>
    </row>
    <row r="2625" spans="5:21" s="8" customFormat="1" ht="30" customHeight="1">
      <c r="E2625" s="10"/>
      <c r="K2625" s="10"/>
      <c r="M2625" s="10"/>
      <c r="N2625" s="11"/>
      <c r="O2625" s="11"/>
      <c r="P2625" s="19"/>
      <c r="Q2625" s="11"/>
      <c r="R2625" s="11"/>
      <c r="T2625" s="10"/>
      <c r="U2625" s="10"/>
    </row>
    <row r="2626" spans="5:21" s="8" customFormat="1" ht="30" customHeight="1">
      <c r="E2626" s="10"/>
      <c r="K2626" s="10"/>
      <c r="M2626" s="10"/>
      <c r="N2626" s="11"/>
      <c r="O2626" s="11"/>
      <c r="P2626" s="19"/>
      <c r="Q2626" s="11"/>
      <c r="R2626" s="11"/>
      <c r="T2626" s="10"/>
      <c r="U2626" s="10"/>
    </row>
    <row r="2627" spans="5:21" s="8" customFormat="1" ht="30" customHeight="1">
      <c r="E2627" s="10"/>
      <c r="K2627" s="10"/>
      <c r="M2627" s="10"/>
      <c r="N2627" s="11"/>
      <c r="O2627" s="11"/>
      <c r="P2627" s="19"/>
      <c r="Q2627" s="11"/>
      <c r="R2627" s="11"/>
      <c r="T2627" s="10"/>
      <c r="U2627" s="10"/>
    </row>
    <row r="2628" spans="5:21" s="8" customFormat="1" ht="30" customHeight="1">
      <c r="E2628" s="10"/>
      <c r="K2628" s="10"/>
      <c r="M2628" s="10"/>
      <c r="N2628" s="11"/>
      <c r="O2628" s="11"/>
      <c r="P2628" s="19"/>
      <c r="Q2628" s="11"/>
      <c r="R2628" s="11"/>
      <c r="T2628" s="10"/>
      <c r="U2628" s="10"/>
    </row>
    <row r="2629" spans="5:21" s="8" customFormat="1" ht="30" customHeight="1">
      <c r="E2629" s="10"/>
      <c r="K2629" s="10"/>
      <c r="M2629" s="10"/>
      <c r="N2629" s="11"/>
      <c r="O2629" s="11"/>
      <c r="P2629" s="19"/>
      <c r="Q2629" s="11"/>
      <c r="R2629" s="11"/>
      <c r="T2629" s="10"/>
      <c r="U2629" s="10"/>
    </row>
    <row r="2630" spans="5:21" s="8" customFormat="1" ht="30" customHeight="1">
      <c r="E2630" s="10"/>
      <c r="K2630" s="10"/>
      <c r="M2630" s="10"/>
      <c r="N2630" s="11"/>
      <c r="O2630" s="11"/>
      <c r="P2630" s="19"/>
      <c r="Q2630" s="11"/>
      <c r="R2630" s="11"/>
      <c r="T2630" s="10"/>
      <c r="U2630" s="10"/>
    </row>
    <row r="2631" spans="5:21" s="8" customFormat="1" ht="30" customHeight="1">
      <c r="E2631" s="10"/>
      <c r="K2631" s="10"/>
      <c r="M2631" s="10"/>
      <c r="N2631" s="11"/>
      <c r="O2631" s="11"/>
      <c r="P2631" s="19"/>
      <c r="Q2631" s="11"/>
      <c r="R2631" s="11"/>
      <c r="T2631" s="10"/>
      <c r="U2631" s="10"/>
    </row>
    <row r="2632" spans="5:21" s="8" customFormat="1" ht="30" customHeight="1">
      <c r="E2632" s="10"/>
      <c r="K2632" s="10"/>
      <c r="M2632" s="10"/>
      <c r="N2632" s="11"/>
      <c r="O2632" s="11"/>
      <c r="P2632" s="19"/>
      <c r="Q2632" s="11"/>
      <c r="R2632" s="11"/>
      <c r="T2632" s="10"/>
      <c r="U2632" s="10"/>
    </row>
    <row r="2633" spans="5:21" s="8" customFormat="1" ht="30" customHeight="1">
      <c r="E2633" s="10"/>
      <c r="K2633" s="10"/>
      <c r="M2633" s="10"/>
      <c r="N2633" s="11"/>
      <c r="O2633" s="11"/>
      <c r="P2633" s="19"/>
      <c r="Q2633" s="11"/>
      <c r="R2633" s="11"/>
      <c r="T2633" s="10"/>
      <c r="U2633" s="10"/>
    </row>
    <row r="2634" spans="5:21" s="8" customFormat="1" ht="30" customHeight="1">
      <c r="E2634" s="10"/>
      <c r="K2634" s="10"/>
      <c r="M2634" s="10"/>
      <c r="N2634" s="11"/>
      <c r="O2634" s="11"/>
      <c r="P2634" s="19"/>
      <c r="Q2634" s="11"/>
      <c r="R2634" s="11"/>
      <c r="T2634" s="10"/>
      <c r="U2634" s="10"/>
    </row>
    <row r="2635" spans="5:21" s="8" customFormat="1" ht="30" customHeight="1">
      <c r="E2635" s="10"/>
      <c r="K2635" s="10"/>
      <c r="M2635" s="10"/>
      <c r="N2635" s="11"/>
      <c r="O2635" s="11"/>
      <c r="P2635" s="19"/>
      <c r="Q2635" s="11"/>
      <c r="R2635" s="11"/>
      <c r="T2635" s="10"/>
      <c r="U2635" s="10"/>
    </row>
    <row r="2636" spans="5:21" s="8" customFormat="1" ht="30" customHeight="1">
      <c r="E2636" s="10"/>
      <c r="K2636" s="10"/>
      <c r="M2636" s="10"/>
      <c r="N2636" s="11"/>
      <c r="O2636" s="11"/>
      <c r="P2636" s="19"/>
      <c r="Q2636" s="11"/>
      <c r="R2636" s="11"/>
      <c r="T2636" s="10"/>
      <c r="U2636" s="10"/>
    </row>
    <row r="2637" spans="5:21" s="8" customFormat="1" ht="30" customHeight="1">
      <c r="E2637" s="10"/>
      <c r="K2637" s="10"/>
      <c r="M2637" s="10"/>
      <c r="N2637" s="11"/>
      <c r="O2637" s="11"/>
      <c r="P2637" s="19"/>
      <c r="Q2637" s="11"/>
      <c r="R2637" s="11"/>
      <c r="T2637" s="10"/>
      <c r="U2637" s="10"/>
    </row>
    <row r="2638" spans="5:21" s="8" customFormat="1" ht="30" customHeight="1">
      <c r="E2638" s="10"/>
      <c r="K2638" s="10"/>
      <c r="M2638" s="10"/>
      <c r="N2638" s="11"/>
      <c r="O2638" s="11"/>
      <c r="P2638" s="19"/>
      <c r="Q2638" s="11"/>
      <c r="R2638" s="11"/>
      <c r="T2638" s="10"/>
      <c r="U2638" s="10"/>
    </row>
    <row r="2639" spans="5:21" s="8" customFormat="1" ht="30" customHeight="1">
      <c r="E2639" s="10"/>
      <c r="K2639" s="10"/>
      <c r="M2639" s="10"/>
      <c r="N2639" s="11"/>
      <c r="O2639" s="11"/>
      <c r="P2639" s="19"/>
      <c r="Q2639" s="11"/>
      <c r="R2639" s="11"/>
      <c r="T2639" s="10"/>
      <c r="U2639" s="10"/>
    </row>
    <row r="2640" spans="5:21" s="8" customFormat="1" ht="30" customHeight="1">
      <c r="E2640" s="10"/>
      <c r="K2640" s="10"/>
      <c r="M2640" s="10"/>
      <c r="N2640" s="11"/>
      <c r="O2640" s="11"/>
      <c r="P2640" s="19"/>
      <c r="Q2640" s="11"/>
      <c r="R2640" s="11"/>
      <c r="T2640" s="10"/>
      <c r="U2640" s="10"/>
    </row>
    <row r="2641" spans="5:21" s="8" customFormat="1" ht="30" customHeight="1">
      <c r="E2641" s="10"/>
      <c r="K2641" s="10"/>
      <c r="M2641" s="10"/>
      <c r="N2641" s="11"/>
      <c r="O2641" s="11"/>
      <c r="P2641" s="19"/>
      <c r="Q2641" s="11"/>
      <c r="R2641" s="11"/>
      <c r="T2641" s="10"/>
      <c r="U2641" s="10"/>
    </row>
    <row r="2642" spans="5:21" s="8" customFormat="1" ht="30" customHeight="1">
      <c r="E2642" s="10"/>
      <c r="K2642" s="10"/>
      <c r="M2642" s="10"/>
      <c r="N2642" s="11"/>
      <c r="O2642" s="11"/>
      <c r="P2642" s="19"/>
      <c r="Q2642" s="11"/>
      <c r="R2642" s="11"/>
      <c r="T2642" s="10"/>
      <c r="U2642" s="10"/>
    </row>
    <row r="2643" spans="5:21" s="8" customFormat="1" ht="30" customHeight="1">
      <c r="E2643" s="10"/>
      <c r="K2643" s="10"/>
      <c r="M2643" s="10"/>
      <c r="N2643" s="11"/>
      <c r="O2643" s="11"/>
      <c r="P2643" s="19"/>
      <c r="Q2643" s="11"/>
      <c r="R2643" s="11"/>
      <c r="T2643" s="10"/>
      <c r="U2643" s="10"/>
    </row>
    <row r="2644" spans="5:21" s="8" customFormat="1" ht="30" customHeight="1">
      <c r="E2644" s="10"/>
      <c r="K2644" s="10"/>
      <c r="M2644" s="10"/>
      <c r="N2644" s="11"/>
      <c r="O2644" s="11"/>
      <c r="P2644" s="19"/>
      <c r="Q2644" s="11"/>
      <c r="R2644" s="11"/>
      <c r="T2644" s="10"/>
      <c r="U2644" s="10"/>
    </row>
    <row r="2645" spans="5:21" s="8" customFormat="1" ht="30" customHeight="1">
      <c r="E2645" s="10"/>
      <c r="K2645" s="10"/>
      <c r="M2645" s="10"/>
      <c r="N2645" s="11"/>
      <c r="O2645" s="11"/>
      <c r="P2645" s="19"/>
      <c r="Q2645" s="11"/>
      <c r="R2645" s="11"/>
      <c r="T2645" s="10"/>
      <c r="U2645" s="10"/>
    </row>
    <row r="2646" spans="5:21" s="8" customFormat="1" ht="30" customHeight="1">
      <c r="E2646" s="10"/>
      <c r="K2646" s="10"/>
      <c r="M2646" s="10"/>
      <c r="N2646" s="11"/>
      <c r="O2646" s="11"/>
      <c r="P2646" s="19"/>
      <c r="Q2646" s="11"/>
      <c r="R2646" s="11"/>
      <c r="T2646" s="10"/>
      <c r="U2646" s="10"/>
    </row>
    <row r="2647" spans="5:21" s="8" customFormat="1" ht="30" customHeight="1">
      <c r="E2647" s="10"/>
      <c r="K2647" s="10"/>
      <c r="M2647" s="10"/>
      <c r="N2647" s="11"/>
      <c r="O2647" s="11"/>
      <c r="P2647" s="19"/>
      <c r="Q2647" s="11"/>
      <c r="R2647" s="11"/>
      <c r="T2647" s="10"/>
      <c r="U2647" s="10"/>
    </row>
    <row r="2648" spans="5:21" s="8" customFormat="1" ht="30" customHeight="1">
      <c r="E2648" s="10"/>
      <c r="K2648" s="10"/>
      <c r="M2648" s="10"/>
      <c r="N2648" s="11"/>
      <c r="O2648" s="11"/>
      <c r="P2648" s="19"/>
      <c r="Q2648" s="11"/>
      <c r="R2648" s="11"/>
      <c r="T2648" s="10"/>
      <c r="U2648" s="10"/>
    </row>
    <row r="2649" spans="5:21" s="8" customFormat="1" ht="30" customHeight="1">
      <c r="E2649" s="10"/>
      <c r="K2649" s="10"/>
      <c r="M2649" s="10"/>
      <c r="N2649" s="11"/>
      <c r="O2649" s="11"/>
      <c r="P2649" s="19"/>
      <c r="Q2649" s="11"/>
      <c r="R2649" s="11"/>
      <c r="T2649" s="10"/>
      <c r="U2649" s="10"/>
    </row>
    <row r="2650" spans="5:21" s="8" customFormat="1" ht="30" customHeight="1">
      <c r="E2650" s="10"/>
      <c r="K2650" s="10"/>
      <c r="M2650" s="10"/>
      <c r="N2650" s="11"/>
      <c r="O2650" s="11"/>
      <c r="P2650" s="19"/>
      <c r="Q2650" s="11"/>
      <c r="R2650" s="11"/>
      <c r="T2650" s="10"/>
      <c r="U2650" s="10"/>
    </row>
    <row r="2651" spans="5:21" s="8" customFormat="1" ht="30" customHeight="1">
      <c r="E2651" s="10"/>
      <c r="K2651" s="10"/>
      <c r="M2651" s="10"/>
      <c r="N2651" s="11"/>
      <c r="O2651" s="11"/>
      <c r="P2651" s="19"/>
      <c r="Q2651" s="11"/>
      <c r="R2651" s="11"/>
      <c r="T2651" s="10"/>
      <c r="U2651" s="10"/>
    </row>
    <row r="2652" spans="5:21" s="8" customFormat="1" ht="30" customHeight="1">
      <c r="E2652" s="10"/>
      <c r="K2652" s="10"/>
      <c r="M2652" s="10"/>
      <c r="N2652" s="11"/>
      <c r="O2652" s="11"/>
      <c r="P2652" s="19"/>
      <c r="Q2652" s="11"/>
      <c r="R2652" s="11"/>
      <c r="T2652" s="10"/>
      <c r="U2652" s="10"/>
    </row>
    <row r="2653" spans="5:21" s="8" customFormat="1" ht="30" customHeight="1">
      <c r="E2653" s="10"/>
      <c r="K2653" s="10"/>
      <c r="M2653" s="10"/>
      <c r="N2653" s="11"/>
      <c r="O2653" s="11"/>
      <c r="P2653" s="19"/>
      <c r="Q2653" s="11"/>
      <c r="R2653" s="11"/>
      <c r="T2653" s="10"/>
      <c r="U2653" s="10"/>
    </row>
    <row r="2654" spans="5:21" s="8" customFormat="1" ht="30" customHeight="1">
      <c r="E2654" s="10"/>
      <c r="K2654" s="10"/>
      <c r="M2654" s="10"/>
      <c r="N2654" s="11"/>
      <c r="O2654" s="11"/>
      <c r="P2654" s="19"/>
      <c r="Q2654" s="11"/>
      <c r="R2654" s="11"/>
      <c r="T2654" s="10"/>
      <c r="U2654" s="10"/>
    </row>
    <row r="2655" spans="5:21" s="8" customFormat="1" ht="30" customHeight="1">
      <c r="E2655" s="10"/>
      <c r="K2655" s="10"/>
      <c r="M2655" s="10"/>
      <c r="N2655" s="11"/>
      <c r="O2655" s="11"/>
      <c r="P2655" s="19"/>
      <c r="Q2655" s="11"/>
      <c r="R2655" s="11"/>
      <c r="T2655" s="10"/>
      <c r="U2655" s="10"/>
    </row>
    <row r="2656" spans="5:21" s="8" customFormat="1" ht="30" customHeight="1">
      <c r="E2656" s="10"/>
      <c r="K2656" s="10"/>
      <c r="M2656" s="10"/>
      <c r="N2656" s="11"/>
      <c r="O2656" s="11"/>
      <c r="P2656" s="19"/>
      <c r="Q2656" s="11"/>
      <c r="R2656" s="11"/>
      <c r="T2656" s="10"/>
      <c r="U2656" s="10"/>
    </row>
    <row r="2657" spans="5:21" s="8" customFormat="1" ht="30" customHeight="1">
      <c r="E2657" s="10"/>
      <c r="K2657" s="10"/>
      <c r="M2657" s="10"/>
      <c r="N2657" s="11"/>
      <c r="O2657" s="11"/>
      <c r="P2657" s="19"/>
      <c r="Q2657" s="11"/>
      <c r="R2657" s="11"/>
      <c r="T2657" s="10"/>
      <c r="U2657" s="10"/>
    </row>
    <row r="2658" spans="5:21" s="8" customFormat="1" ht="30" customHeight="1">
      <c r="E2658" s="10"/>
      <c r="K2658" s="10"/>
      <c r="M2658" s="10"/>
      <c r="N2658" s="11"/>
      <c r="O2658" s="11"/>
      <c r="P2658" s="19"/>
      <c r="Q2658" s="11"/>
      <c r="R2658" s="11"/>
      <c r="T2658" s="10"/>
      <c r="U2658" s="10"/>
    </row>
    <row r="2659" spans="5:21" s="8" customFormat="1" ht="30" customHeight="1">
      <c r="E2659" s="10"/>
      <c r="K2659" s="10"/>
      <c r="M2659" s="10"/>
      <c r="N2659" s="11"/>
      <c r="O2659" s="11"/>
      <c r="P2659" s="19"/>
      <c r="Q2659" s="11"/>
      <c r="R2659" s="11"/>
      <c r="T2659" s="10"/>
      <c r="U2659" s="10"/>
    </row>
    <row r="2660" spans="5:21" s="8" customFormat="1" ht="30" customHeight="1">
      <c r="E2660" s="10"/>
      <c r="K2660" s="10"/>
      <c r="M2660" s="10"/>
      <c r="N2660" s="11"/>
      <c r="O2660" s="11"/>
      <c r="P2660" s="19"/>
      <c r="Q2660" s="11"/>
      <c r="R2660" s="11"/>
      <c r="T2660" s="10"/>
      <c r="U2660" s="10"/>
    </row>
    <row r="2661" spans="5:21" s="8" customFormat="1" ht="30" customHeight="1">
      <c r="E2661" s="10"/>
      <c r="K2661" s="10"/>
      <c r="M2661" s="10"/>
      <c r="N2661" s="11"/>
      <c r="O2661" s="11"/>
      <c r="P2661" s="19"/>
      <c r="Q2661" s="11"/>
      <c r="R2661" s="11"/>
      <c r="T2661" s="10"/>
      <c r="U2661" s="10"/>
    </row>
    <row r="2662" spans="5:21" s="8" customFormat="1" ht="30" customHeight="1">
      <c r="E2662" s="10"/>
      <c r="K2662" s="10"/>
      <c r="M2662" s="10"/>
      <c r="N2662" s="11"/>
      <c r="O2662" s="11"/>
      <c r="P2662" s="19"/>
      <c r="Q2662" s="11"/>
      <c r="R2662" s="11"/>
      <c r="T2662" s="10"/>
      <c r="U2662" s="10"/>
    </row>
    <row r="2663" spans="5:21" s="8" customFormat="1" ht="30" customHeight="1">
      <c r="E2663" s="10"/>
      <c r="K2663" s="10"/>
      <c r="M2663" s="10"/>
      <c r="N2663" s="11"/>
      <c r="O2663" s="11"/>
      <c r="P2663" s="19"/>
      <c r="Q2663" s="11"/>
      <c r="R2663" s="11"/>
      <c r="T2663" s="10"/>
      <c r="U2663" s="10"/>
    </row>
    <row r="2664" spans="5:21" s="8" customFormat="1" ht="30" customHeight="1">
      <c r="E2664" s="10"/>
      <c r="K2664" s="10"/>
      <c r="M2664" s="10"/>
      <c r="N2664" s="11"/>
      <c r="O2664" s="11"/>
      <c r="P2664" s="19"/>
      <c r="Q2664" s="11"/>
      <c r="R2664" s="11"/>
      <c r="T2664" s="10"/>
      <c r="U2664" s="10"/>
    </row>
    <row r="2665" spans="5:21" s="8" customFormat="1" ht="30" customHeight="1">
      <c r="E2665" s="10"/>
      <c r="K2665" s="10"/>
      <c r="M2665" s="10"/>
      <c r="N2665" s="11"/>
      <c r="O2665" s="11"/>
      <c r="P2665" s="19"/>
      <c r="Q2665" s="11"/>
      <c r="R2665" s="11"/>
      <c r="T2665" s="10"/>
      <c r="U2665" s="10"/>
    </row>
    <row r="2666" spans="5:21" s="8" customFormat="1" ht="30" customHeight="1">
      <c r="E2666" s="10"/>
      <c r="K2666" s="10"/>
      <c r="M2666" s="10"/>
      <c r="N2666" s="11"/>
      <c r="O2666" s="11"/>
      <c r="P2666" s="19"/>
      <c r="Q2666" s="11"/>
      <c r="R2666" s="11"/>
      <c r="T2666" s="10"/>
      <c r="U2666" s="10"/>
    </row>
    <row r="2667" spans="5:21" s="8" customFormat="1" ht="30" customHeight="1">
      <c r="E2667" s="10"/>
      <c r="K2667" s="10"/>
      <c r="M2667" s="10"/>
      <c r="N2667" s="11"/>
      <c r="O2667" s="11"/>
      <c r="P2667" s="19"/>
      <c r="Q2667" s="11"/>
      <c r="R2667" s="11"/>
      <c r="T2667" s="10"/>
      <c r="U2667" s="10"/>
    </row>
    <row r="2668" spans="5:21" s="8" customFormat="1" ht="30" customHeight="1">
      <c r="E2668" s="10"/>
      <c r="K2668" s="10"/>
      <c r="M2668" s="10"/>
      <c r="N2668" s="11"/>
      <c r="O2668" s="11"/>
      <c r="P2668" s="19"/>
      <c r="Q2668" s="11"/>
      <c r="R2668" s="11"/>
      <c r="T2668" s="10"/>
      <c r="U2668" s="10"/>
    </row>
    <row r="2669" spans="5:21" s="8" customFormat="1" ht="30" customHeight="1">
      <c r="E2669" s="10"/>
      <c r="K2669" s="10"/>
      <c r="M2669" s="10"/>
      <c r="N2669" s="11"/>
      <c r="O2669" s="11"/>
      <c r="P2669" s="19"/>
      <c r="Q2669" s="11"/>
      <c r="R2669" s="11"/>
      <c r="T2669" s="10"/>
      <c r="U2669" s="10"/>
    </row>
    <row r="2670" spans="5:21" s="8" customFormat="1" ht="30" customHeight="1">
      <c r="E2670" s="10"/>
      <c r="K2670" s="10"/>
      <c r="M2670" s="10"/>
      <c r="N2670" s="11"/>
      <c r="O2670" s="11"/>
      <c r="P2670" s="19"/>
      <c r="Q2670" s="11"/>
      <c r="R2670" s="11"/>
      <c r="T2670" s="10"/>
      <c r="U2670" s="10"/>
    </row>
    <row r="2671" spans="5:21" s="8" customFormat="1" ht="30" customHeight="1">
      <c r="E2671" s="10"/>
      <c r="K2671" s="10"/>
      <c r="M2671" s="10"/>
      <c r="N2671" s="11"/>
      <c r="O2671" s="11"/>
      <c r="P2671" s="19"/>
      <c r="Q2671" s="11"/>
      <c r="R2671" s="11"/>
      <c r="T2671" s="10"/>
      <c r="U2671" s="10"/>
    </row>
    <row r="2672" spans="5:21" s="8" customFormat="1" ht="30" customHeight="1">
      <c r="E2672" s="10"/>
      <c r="K2672" s="10"/>
      <c r="M2672" s="10"/>
      <c r="N2672" s="11"/>
      <c r="O2672" s="11"/>
      <c r="P2672" s="19"/>
      <c r="Q2672" s="11"/>
      <c r="R2672" s="11"/>
      <c r="T2672" s="10"/>
      <c r="U2672" s="10"/>
    </row>
    <row r="2673" spans="5:21" s="8" customFormat="1" ht="30" customHeight="1">
      <c r="E2673" s="10"/>
      <c r="K2673" s="10"/>
      <c r="M2673" s="10"/>
      <c r="N2673" s="11"/>
      <c r="O2673" s="11"/>
      <c r="P2673" s="19"/>
      <c r="Q2673" s="11"/>
      <c r="R2673" s="11"/>
      <c r="T2673" s="10"/>
      <c r="U2673" s="10"/>
    </row>
    <row r="2674" spans="5:21" s="8" customFormat="1" ht="30" customHeight="1">
      <c r="E2674" s="10"/>
      <c r="K2674" s="10"/>
      <c r="M2674" s="10"/>
      <c r="N2674" s="11"/>
      <c r="O2674" s="11"/>
      <c r="P2674" s="19"/>
      <c r="Q2674" s="11"/>
      <c r="R2674" s="11"/>
      <c r="T2674" s="10"/>
      <c r="U2674" s="10"/>
    </row>
    <row r="2675" spans="5:21" s="8" customFormat="1" ht="30" customHeight="1">
      <c r="E2675" s="10"/>
      <c r="K2675" s="10"/>
      <c r="M2675" s="10"/>
      <c r="N2675" s="11"/>
      <c r="O2675" s="11"/>
      <c r="P2675" s="19"/>
      <c r="Q2675" s="11"/>
      <c r="R2675" s="11"/>
      <c r="T2675" s="10"/>
      <c r="U2675" s="10"/>
    </row>
    <row r="2676" spans="5:21" s="8" customFormat="1" ht="30" customHeight="1">
      <c r="E2676" s="10"/>
      <c r="K2676" s="10"/>
      <c r="M2676" s="10"/>
      <c r="N2676" s="11"/>
      <c r="O2676" s="11"/>
      <c r="P2676" s="19"/>
      <c r="Q2676" s="11"/>
      <c r="R2676" s="11"/>
      <c r="T2676" s="10"/>
      <c r="U2676" s="10"/>
    </row>
    <row r="2677" spans="5:21" s="8" customFormat="1" ht="30" customHeight="1">
      <c r="E2677" s="10"/>
      <c r="K2677" s="10"/>
      <c r="M2677" s="10"/>
      <c r="N2677" s="11"/>
      <c r="O2677" s="11"/>
      <c r="P2677" s="19"/>
      <c r="Q2677" s="11"/>
      <c r="R2677" s="11"/>
      <c r="T2677" s="10"/>
      <c r="U2677" s="10"/>
    </row>
    <row r="2678" spans="5:21" s="8" customFormat="1" ht="30" customHeight="1">
      <c r="E2678" s="10"/>
      <c r="K2678" s="10"/>
      <c r="M2678" s="10"/>
      <c r="N2678" s="11"/>
      <c r="O2678" s="11"/>
      <c r="P2678" s="19"/>
      <c r="Q2678" s="11"/>
      <c r="R2678" s="11"/>
      <c r="T2678" s="10"/>
      <c r="U2678" s="10"/>
    </row>
    <row r="2679" spans="5:21" s="8" customFormat="1" ht="30" customHeight="1">
      <c r="E2679" s="10"/>
      <c r="K2679" s="10"/>
      <c r="M2679" s="10"/>
      <c r="N2679" s="11"/>
      <c r="O2679" s="11"/>
      <c r="P2679" s="19"/>
      <c r="Q2679" s="11"/>
      <c r="R2679" s="11"/>
      <c r="T2679" s="10"/>
      <c r="U2679" s="10"/>
    </row>
    <row r="2680" spans="5:21" s="8" customFormat="1" ht="30" customHeight="1">
      <c r="E2680" s="10"/>
      <c r="K2680" s="10"/>
      <c r="M2680" s="10"/>
      <c r="N2680" s="11"/>
      <c r="O2680" s="11"/>
      <c r="P2680" s="19"/>
      <c r="Q2680" s="11"/>
      <c r="R2680" s="11"/>
      <c r="T2680" s="10"/>
      <c r="U2680" s="10"/>
    </row>
    <row r="2681" spans="5:21" s="8" customFormat="1" ht="30" customHeight="1">
      <c r="E2681" s="10"/>
      <c r="K2681" s="10"/>
      <c r="M2681" s="10"/>
      <c r="N2681" s="11"/>
      <c r="O2681" s="11"/>
      <c r="P2681" s="19"/>
      <c r="Q2681" s="11"/>
      <c r="R2681" s="11"/>
      <c r="T2681" s="10"/>
      <c r="U2681" s="10"/>
    </row>
    <row r="2682" spans="5:21" s="8" customFormat="1" ht="30" customHeight="1">
      <c r="E2682" s="10"/>
      <c r="K2682" s="10"/>
      <c r="M2682" s="10"/>
      <c r="N2682" s="11"/>
      <c r="O2682" s="11"/>
      <c r="P2682" s="19"/>
      <c r="Q2682" s="11"/>
      <c r="R2682" s="11"/>
      <c r="T2682" s="10"/>
      <c r="U2682" s="10"/>
    </row>
    <row r="2683" spans="5:21" s="8" customFormat="1" ht="30" customHeight="1">
      <c r="E2683" s="10"/>
      <c r="K2683" s="10"/>
      <c r="M2683" s="10"/>
      <c r="N2683" s="11"/>
      <c r="O2683" s="11"/>
      <c r="P2683" s="19"/>
      <c r="Q2683" s="11"/>
      <c r="R2683" s="11"/>
      <c r="T2683" s="10"/>
      <c r="U2683" s="10"/>
    </row>
    <row r="2684" spans="5:21" s="8" customFormat="1" ht="30" customHeight="1">
      <c r="E2684" s="10"/>
      <c r="K2684" s="10"/>
      <c r="M2684" s="10"/>
      <c r="N2684" s="11"/>
      <c r="O2684" s="11"/>
      <c r="P2684" s="19"/>
      <c r="Q2684" s="11"/>
      <c r="R2684" s="11"/>
      <c r="T2684" s="10"/>
      <c r="U2684" s="10"/>
    </row>
    <row r="2685" spans="5:21" s="8" customFormat="1" ht="30" customHeight="1">
      <c r="E2685" s="10"/>
      <c r="K2685" s="10"/>
      <c r="M2685" s="10"/>
      <c r="N2685" s="11"/>
      <c r="O2685" s="11"/>
      <c r="P2685" s="19"/>
      <c r="Q2685" s="11"/>
      <c r="R2685" s="11"/>
      <c r="T2685" s="10"/>
      <c r="U2685" s="10"/>
    </row>
    <row r="2686" spans="5:21" s="8" customFormat="1" ht="30" customHeight="1">
      <c r="E2686" s="10"/>
      <c r="K2686" s="10"/>
      <c r="M2686" s="10"/>
      <c r="N2686" s="11"/>
      <c r="O2686" s="11"/>
      <c r="P2686" s="19"/>
      <c r="Q2686" s="11"/>
      <c r="R2686" s="11"/>
      <c r="T2686" s="10"/>
      <c r="U2686" s="10"/>
    </row>
    <row r="2687" spans="5:21" s="8" customFormat="1" ht="30" customHeight="1">
      <c r="E2687" s="10"/>
      <c r="K2687" s="10"/>
      <c r="M2687" s="10"/>
      <c r="N2687" s="11"/>
      <c r="O2687" s="11"/>
      <c r="P2687" s="19"/>
      <c r="Q2687" s="11"/>
      <c r="R2687" s="11"/>
      <c r="T2687" s="10"/>
      <c r="U2687" s="10"/>
    </row>
    <row r="2688" spans="5:21" s="8" customFormat="1" ht="30" customHeight="1">
      <c r="E2688" s="10"/>
      <c r="K2688" s="10"/>
      <c r="M2688" s="10"/>
      <c r="N2688" s="11"/>
      <c r="O2688" s="11"/>
      <c r="P2688" s="19"/>
      <c r="Q2688" s="11"/>
      <c r="R2688" s="11"/>
      <c r="T2688" s="10"/>
      <c r="U2688" s="10"/>
    </row>
    <row r="2689" spans="5:21" s="8" customFormat="1" ht="30" customHeight="1">
      <c r="E2689" s="10"/>
      <c r="K2689" s="10"/>
      <c r="M2689" s="10"/>
      <c r="N2689" s="11"/>
      <c r="O2689" s="11"/>
      <c r="P2689" s="19"/>
      <c r="Q2689" s="11"/>
      <c r="R2689" s="11"/>
      <c r="T2689" s="10"/>
      <c r="U2689" s="10"/>
    </row>
    <row r="2690" spans="5:21" s="8" customFormat="1" ht="30" customHeight="1">
      <c r="E2690" s="10"/>
      <c r="K2690" s="10"/>
      <c r="M2690" s="10"/>
      <c r="N2690" s="11"/>
      <c r="O2690" s="11"/>
      <c r="P2690" s="19"/>
      <c r="Q2690" s="11"/>
      <c r="R2690" s="11"/>
      <c r="T2690" s="10"/>
      <c r="U2690" s="10"/>
    </row>
    <row r="2691" spans="5:21" s="8" customFormat="1" ht="30" customHeight="1">
      <c r="E2691" s="10"/>
      <c r="K2691" s="10"/>
      <c r="M2691" s="10"/>
      <c r="N2691" s="11"/>
      <c r="O2691" s="11"/>
      <c r="P2691" s="19"/>
      <c r="Q2691" s="11"/>
      <c r="R2691" s="11"/>
      <c r="T2691" s="10"/>
      <c r="U2691" s="10"/>
    </row>
    <row r="2692" spans="5:21" s="8" customFormat="1" ht="30" customHeight="1">
      <c r="E2692" s="10"/>
      <c r="K2692" s="10"/>
      <c r="M2692" s="10"/>
      <c r="N2692" s="11"/>
      <c r="O2692" s="11"/>
      <c r="P2692" s="19"/>
      <c r="Q2692" s="11"/>
      <c r="R2692" s="11"/>
      <c r="T2692" s="10"/>
      <c r="U2692" s="10"/>
    </row>
    <row r="2693" spans="5:21" s="8" customFormat="1" ht="30" customHeight="1">
      <c r="E2693" s="10"/>
      <c r="K2693" s="10"/>
      <c r="M2693" s="10"/>
      <c r="N2693" s="11"/>
      <c r="O2693" s="11"/>
      <c r="P2693" s="19"/>
      <c r="Q2693" s="11"/>
      <c r="R2693" s="11"/>
      <c r="T2693" s="10"/>
      <c r="U2693" s="10"/>
    </row>
    <row r="2694" spans="5:21" s="8" customFormat="1" ht="30" customHeight="1">
      <c r="E2694" s="10"/>
      <c r="K2694" s="10"/>
      <c r="M2694" s="10"/>
      <c r="N2694" s="11"/>
      <c r="O2694" s="11"/>
      <c r="P2694" s="19"/>
      <c r="Q2694" s="11"/>
      <c r="R2694" s="11"/>
      <c r="T2694" s="10"/>
      <c r="U2694" s="10"/>
    </row>
    <row r="2695" spans="5:21" s="8" customFormat="1" ht="30" customHeight="1">
      <c r="E2695" s="10"/>
      <c r="K2695" s="10"/>
      <c r="M2695" s="10"/>
      <c r="N2695" s="11"/>
      <c r="O2695" s="11"/>
      <c r="P2695" s="19"/>
      <c r="Q2695" s="11"/>
      <c r="R2695" s="11"/>
      <c r="T2695" s="10"/>
      <c r="U2695" s="10"/>
    </row>
    <row r="2696" spans="5:21" s="8" customFormat="1" ht="30" customHeight="1">
      <c r="E2696" s="10"/>
      <c r="K2696" s="10"/>
      <c r="M2696" s="10"/>
      <c r="N2696" s="11"/>
      <c r="O2696" s="11"/>
      <c r="P2696" s="19"/>
      <c r="Q2696" s="11"/>
      <c r="R2696" s="11"/>
      <c r="T2696" s="10"/>
      <c r="U2696" s="10"/>
    </row>
    <row r="2697" spans="5:21" s="8" customFormat="1" ht="30" customHeight="1">
      <c r="E2697" s="10"/>
      <c r="K2697" s="10"/>
      <c r="M2697" s="10"/>
      <c r="N2697" s="11"/>
      <c r="O2697" s="11"/>
      <c r="P2697" s="19"/>
      <c r="Q2697" s="11"/>
      <c r="R2697" s="11"/>
      <c r="T2697" s="10"/>
      <c r="U2697" s="10"/>
    </row>
    <row r="2698" spans="5:21" s="8" customFormat="1" ht="30" customHeight="1">
      <c r="E2698" s="10"/>
      <c r="K2698" s="10"/>
      <c r="M2698" s="10"/>
      <c r="N2698" s="11"/>
      <c r="O2698" s="11"/>
      <c r="P2698" s="19"/>
      <c r="Q2698" s="11"/>
      <c r="R2698" s="11"/>
      <c r="T2698" s="10"/>
      <c r="U2698" s="10"/>
    </row>
    <row r="2699" spans="5:21" s="8" customFormat="1" ht="30" customHeight="1">
      <c r="E2699" s="10"/>
      <c r="K2699" s="10"/>
      <c r="M2699" s="10"/>
      <c r="N2699" s="11"/>
      <c r="O2699" s="11"/>
      <c r="P2699" s="19"/>
      <c r="Q2699" s="11"/>
      <c r="R2699" s="11"/>
      <c r="T2699" s="10"/>
      <c r="U2699" s="10"/>
    </row>
    <row r="2700" spans="5:21" s="8" customFormat="1" ht="30" customHeight="1">
      <c r="E2700" s="10"/>
      <c r="K2700" s="10"/>
      <c r="M2700" s="10"/>
      <c r="N2700" s="11"/>
      <c r="O2700" s="11"/>
      <c r="P2700" s="19"/>
      <c r="Q2700" s="11"/>
      <c r="R2700" s="11"/>
      <c r="T2700" s="10"/>
      <c r="U2700" s="10"/>
    </row>
    <row r="2701" spans="5:21" s="8" customFormat="1" ht="30" customHeight="1">
      <c r="E2701" s="10"/>
      <c r="K2701" s="10"/>
      <c r="M2701" s="10"/>
      <c r="N2701" s="11"/>
      <c r="O2701" s="11"/>
      <c r="P2701" s="19"/>
      <c r="Q2701" s="11"/>
      <c r="R2701" s="11"/>
      <c r="T2701" s="10"/>
      <c r="U2701" s="10"/>
    </row>
    <row r="2702" spans="5:21" s="8" customFormat="1" ht="30" customHeight="1">
      <c r="E2702" s="10"/>
      <c r="K2702" s="10"/>
      <c r="M2702" s="10"/>
      <c r="N2702" s="11"/>
      <c r="O2702" s="11"/>
      <c r="P2702" s="19"/>
      <c r="Q2702" s="11"/>
      <c r="R2702" s="11"/>
      <c r="T2702" s="10"/>
      <c r="U2702" s="10"/>
    </row>
    <row r="2703" spans="5:21" s="8" customFormat="1" ht="30" customHeight="1">
      <c r="E2703" s="10"/>
      <c r="K2703" s="10"/>
      <c r="M2703" s="10"/>
      <c r="N2703" s="11"/>
      <c r="O2703" s="11"/>
      <c r="P2703" s="19"/>
      <c r="Q2703" s="11"/>
      <c r="R2703" s="11"/>
      <c r="T2703" s="10"/>
      <c r="U2703" s="10"/>
    </row>
    <row r="2704" spans="5:21" s="8" customFormat="1" ht="30" customHeight="1">
      <c r="E2704" s="10"/>
      <c r="K2704" s="10"/>
      <c r="M2704" s="10"/>
      <c r="N2704" s="11"/>
      <c r="O2704" s="11"/>
      <c r="P2704" s="19"/>
      <c r="Q2704" s="11"/>
      <c r="R2704" s="11"/>
      <c r="T2704" s="10"/>
      <c r="U2704" s="10"/>
    </row>
    <row r="2705" spans="5:21" s="8" customFormat="1" ht="30" customHeight="1">
      <c r="E2705" s="10"/>
      <c r="K2705" s="10"/>
      <c r="M2705" s="10"/>
      <c r="N2705" s="11"/>
      <c r="O2705" s="11"/>
      <c r="P2705" s="19"/>
      <c r="Q2705" s="11"/>
      <c r="R2705" s="11"/>
      <c r="T2705" s="10"/>
      <c r="U2705" s="10"/>
    </row>
    <row r="2706" spans="5:21" s="8" customFormat="1" ht="30" customHeight="1">
      <c r="E2706" s="10"/>
      <c r="K2706" s="10"/>
      <c r="M2706" s="10"/>
      <c r="N2706" s="11"/>
      <c r="O2706" s="11"/>
      <c r="P2706" s="19"/>
      <c r="Q2706" s="11"/>
      <c r="R2706" s="11"/>
      <c r="T2706" s="10"/>
      <c r="U2706" s="10"/>
    </row>
    <row r="2707" spans="5:21" s="8" customFormat="1" ht="30" customHeight="1">
      <c r="E2707" s="10"/>
      <c r="K2707" s="10"/>
      <c r="M2707" s="10"/>
      <c r="N2707" s="11"/>
      <c r="O2707" s="11"/>
      <c r="P2707" s="19"/>
      <c r="Q2707" s="11"/>
      <c r="R2707" s="11"/>
      <c r="T2707" s="10"/>
      <c r="U2707" s="10"/>
    </row>
    <row r="2708" spans="5:21" s="8" customFormat="1" ht="30" customHeight="1">
      <c r="E2708" s="10"/>
      <c r="K2708" s="10"/>
      <c r="M2708" s="10"/>
      <c r="N2708" s="11"/>
      <c r="O2708" s="11"/>
      <c r="P2708" s="19"/>
      <c r="Q2708" s="11"/>
      <c r="R2708" s="11"/>
      <c r="T2708" s="10"/>
      <c r="U2708" s="10"/>
    </row>
    <row r="2709" spans="5:21" s="8" customFormat="1" ht="30" customHeight="1">
      <c r="E2709" s="10"/>
      <c r="K2709" s="10"/>
      <c r="M2709" s="10"/>
      <c r="N2709" s="11"/>
      <c r="O2709" s="11"/>
      <c r="P2709" s="19"/>
      <c r="Q2709" s="11"/>
      <c r="R2709" s="11"/>
      <c r="T2709" s="10"/>
      <c r="U2709" s="10"/>
    </row>
    <row r="2710" spans="5:21" s="8" customFormat="1" ht="30" customHeight="1">
      <c r="E2710" s="10"/>
      <c r="K2710" s="10"/>
      <c r="M2710" s="10"/>
      <c r="N2710" s="11"/>
      <c r="O2710" s="11"/>
      <c r="P2710" s="19"/>
      <c r="Q2710" s="11"/>
      <c r="R2710" s="11"/>
      <c r="T2710" s="10"/>
      <c r="U2710" s="10"/>
    </row>
    <row r="2711" spans="5:21" s="8" customFormat="1" ht="30" customHeight="1">
      <c r="E2711" s="10"/>
      <c r="K2711" s="10"/>
      <c r="M2711" s="10"/>
      <c r="N2711" s="11"/>
      <c r="O2711" s="11"/>
      <c r="P2711" s="19"/>
      <c r="Q2711" s="11"/>
      <c r="R2711" s="11"/>
      <c r="T2711" s="10"/>
      <c r="U2711" s="10"/>
    </row>
    <row r="2712" spans="5:21" s="8" customFormat="1" ht="30" customHeight="1">
      <c r="E2712" s="10"/>
      <c r="K2712" s="10"/>
      <c r="M2712" s="10"/>
      <c r="N2712" s="11"/>
      <c r="O2712" s="11"/>
      <c r="P2712" s="19"/>
      <c r="Q2712" s="11"/>
      <c r="R2712" s="11"/>
      <c r="T2712" s="10"/>
      <c r="U2712" s="10"/>
    </row>
    <row r="2713" spans="5:21" s="8" customFormat="1" ht="30" customHeight="1">
      <c r="E2713" s="10"/>
      <c r="K2713" s="10"/>
      <c r="M2713" s="10"/>
      <c r="N2713" s="11"/>
      <c r="O2713" s="11"/>
      <c r="P2713" s="19"/>
      <c r="Q2713" s="11"/>
      <c r="R2713" s="11"/>
      <c r="T2713" s="10"/>
      <c r="U2713" s="10"/>
    </row>
    <row r="2714" spans="5:21" s="8" customFormat="1" ht="30" customHeight="1">
      <c r="E2714" s="10"/>
      <c r="K2714" s="10"/>
      <c r="M2714" s="10"/>
      <c r="N2714" s="11"/>
      <c r="O2714" s="11"/>
      <c r="P2714" s="19"/>
      <c r="Q2714" s="11"/>
      <c r="R2714" s="11"/>
      <c r="T2714" s="10"/>
      <c r="U2714" s="10"/>
    </row>
    <row r="2715" spans="5:21" s="8" customFormat="1" ht="30" customHeight="1">
      <c r="E2715" s="10"/>
      <c r="K2715" s="10"/>
      <c r="M2715" s="10"/>
      <c r="N2715" s="11"/>
      <c r="O2715" s="11"/>
      <c r="P2715" s="19"/>
      <c r="Q2715" s="11"/>
      <c r="R2715" s="11"/>
      <c r="T2715" s="10"/>
      <c r="U2715" s="10"/>
    </row>
    <row r="2716" spans="5:21" s="8" customFormat="1" ht="30" customHeight="1">
      <c r="E2716" s="10"/>
      <c r="K2716" s="10"/>
      <c r="M2716" s="10"/>
      <c r="N2716" s="11"/>
      <c r="O2716" s="11"/>
      <c r="P2716" s="19"/>
      <c r="Q2716" s="11"/>
      <c r="R2716" s="11"/>
      <c r="T2716" s="10"/>
      <c r="U2716" s="10"/>
    </row>
    <row r="2717" spans="5:21" s="8" customFormat="1" ht="30" customHeight="1">
      <c r="E2717" s="10"/>
      <c r="K2717" s="10"/>
      <c r="M2717" s="10"/>
      <c r="N2717" s="11"/>
      <c r="O2717" s="11"/>
      <c r="P2717" s="19"/>
      <c r="Q2717" s="11"/>
      <c r="R2717" s="11"/>
      <c r="T2717" s="10"/>
      <c r="U2717" s="10"/>
    </row>
    <row r="2718" spans="5:21" s="8" customFormat="1" ht="30" customHeight="1">
      <c r="E2718" s="10"/>
      <c r="K2718" s="10"/>
      <c r="M2718" s="10"/>
      <c r="N2718" s="11"/>
      <c r="O2718" s="11"/>
      <c r="P2718" s="19"/>
      <c r="Q2718" s="11"/>
      <c r="R2718" s="11"/>
      <c r="T2718" s="10"/>
      <c r="U2718" s="10"/>
    </row>
    <row r="2719" spans="5:21" s="8" customFormat="1" ht="30" customHeight="1">
      <c r="E2719" s="10"/>
      <c r="K2719" s="10"/>
      <c r="M2719" s="10"/>
      <c r="N2719" s="11"/>
      <c r="O2719" s="11"/>
      <c r="P2719" s="19"/>
      <c r="Q2719" s="11"/>
      <c r="R2719" s="11"/>
      <c r="T2719" s="10"/>
      <c r="U2719" s="10"/>
    </row>
    <row r="2720" spans="5:21" s="8" customFormat="1" ht="30" customHeight="1">
      <c r="E2720" s="10"/>
      <c r="K2720" s="10"/>
      <c r="M2720" s="10"/>
      <c r="N2720" s="11"/>
      <c r="O2720" s="11"/>
      <c r="P2720" s="19"/>
      <c r="Q2720" s="11"/>
      <c r="R2720" s="11"/>
      <c r="T2720" s="10"/>
      <c r="U2720" s="10"/>
    </row>
    <row r="2721" spans="5:21" s="8" customFormat="1" ht="30" customHeight="1">
      <c r="E2721" s="10"/>
      <c r="K2721" s="10"/>
      <c r="M2721" s="10"/>
      <c r="N2721" s="11"/>
      <c r="O2721" s="11"/>
      <c r="P2721" s="19"/>
      <c r="Q2721" s="11"/>
      <c r="R2721" s="11"/>
      <c r="T2721" s="10"/>
      <c r="U2721" s="10"/>
    </row>
    <row r="2722" spans="5:21" s="8" customFormat="1" ht="30" customHeight="1">
      <c r="E2722" s="10"/>
      <c r="K2722" s="10"/>
      <c r="M2722" s="10"/>
      <c r="N2722" s="11"/>
      <c r="O2722" s="11"/>
      <c r="P2722" s="19"/>
      <c r="Q2722" s="11"/>
      <c r="R2722" s="11"/>
      <c r="T2722" s="10"/>
      <c r="U2722" s="10"/>
    </row>
    <row r="2723" spans="5:21" s="8" customFormat="1" ht="30" customHeight="1">
      <c r="E2723" s="10"/>
      <c r="K2723" s="10"/>
      <c r="M2723" s="10"/>
      <c r="N2723" s="11"/>
      <c r="O2723" s="11"/>
      <c r="P2723" s="19"/>
      <c r="Q2723" s="11"/>
      <c r="R2723" s="11"/>
      <c r="T2723" s="10"/>
      <c r="U2723" s="10"/>
    </row>
    <row r="2724" spans="5:21" s="8" customFormat="1" ht="30" customHeight="1">
      <c r="E2724" s="10"/>
      <c r="K2724" s="10"/>
      <c r="M2724" s="10"/>
      <c r="N2724" s="11"/>
      <c r="O2724" s="11"/>
      <c r="P2724" s="19"/>
      <c r="Q2724" s="11"/>
      <c r="R2724" s="11"/>
      <c r="T2724" s="10"/>
      <c r="U2724" s="10"/>
    </row>
    <row r="2725" spans="5:21" s="8" customFormat="1" ht="30" customHeight="1">
      <c r="E2725" s="10"/>
      <c r="K2725" s="10"/>
      <c r="M2725" s="10"/>
      <c r="N2725" s="11"/>
      <c r="O2725" s="11"/>
      <c r="P2725" s="19"/>
      <c r="Q2725" s="11"/>
      <c r="R2725" s="11"/>
      <c r="T2725" s="10"/>
      <c r="U2725" s="10"/>
    </row>
    <row r="2726" spans="5:21" s="8" customFormat="1" ht="30" customHeight="1">
      <c r="E2726" s="10"/>
      <c r="K2726" s="10"/>
      <c r="M2726" s="10"/>
      <c r="N2726" s="11"/>
      <c r="O2726" s="11"/>
      <c r="P2726" s="19"/>
      <c r="Q2726" s="11"/>
      <c r="R2726" s="11"/>
      <c r="T2726" s="10"/>
      <c r="U2726" s="10"/>
    </row>
    <row r="2727" spans="5:21" s="8" customFormat="1" ht="30" customHeight="1">
      <c r="E2727" s="10"/>
      <c r="K2727" s="10"/>
      <c r="M2727" s="10"/>
      <c r="N2727" s="11"/>
      <c r="O2727" s="11"/>
      <c r="P2727" s="19"/>
      <c r="Q2727" s="11"/>
      <c r="R2727" s="11"/>
      <c r="T2727" s="10"/>
      <c r="U2727" s="10"/>
    </row>
    <row r="2728" spans="5:21" s="8" customFormat="1" ht="30" customHeight="1">
      <c r="E2728" s="10"/>
      <c r="K2728" s="10"/>
      <c r="M2728" s="10"/>
      <c r="N2728" s="11"/>
      <c r="O2728" s="11"/>
      <c r="P2728" s="19"/>
      <c r="Q2728" s="11"/>
      <c r="R2728" s="11"/>
      <c r="T2728" s="10"/>
      <c r="U2728" s="10"/>
    </row>
    <row r="2729" spans="5:21" s="8" customFormat="1" ht="30" customHeight="1">
      <c r="E2729" s="10"/>
      <c r="K2729" s="10"/>
      <c r="M2729" s="10"/>
      <c r="N2729" s="11"/>
      <c r="O2729" s="11"/>
      <c r="P2729" s="19"/>
      <c r="Q2729" s="11"/>
      <c r="R2729" s="11"/>
      <c r="T2729" s="10"/>
      <c r="U2729" s="10"/>
    </row>
    <row r="2730" spans="5:21" s="8" customFormat="1" ht="30" customHeight="1">
      <c r="E2730" s="10"/>
      <c r="K2730" s="10"/>
      <c r="M2730" s="10"/>
      <c r="N2730" s="11"/>
      <c r="O2730" s="11"/>
      <c r="P2730" s="19"/>
      <c r="Q2730" s="11"/>
      <c r="R2730" s="11"/>
      <c r="T2730" s="10"/>
      <c r="U2730" s="10"/>
    </row>
    <row r="2731" spans="5:21" s="8" customFormat="1" ht="30" customHeight="1">
      <c r="E2731" s="10"/>
      <c r="K2731" s="10"/>
      <c r="M2731" s="10"/>
      <c r="N2731" s="11"/>
      <c r="O2731" s="11"/>
      <c r="P2731" s="19"/>
      <c r="Q2731" s="11"/>
      <c r="R2731" s="11"/>
      <c r="T2731" s="10"/>
      <c r="U2731" s="10"/>
    </row>
    <row r="2732" spans="5:21" s="8" customFormat="1" ht="30" customHeight="1">
      <c r="E2732" s="10"/>
      <c r="K2732" s="10"/>
      <c r="M2732" s="10"/>
      <c r="N2732" s="11"/>
      <c r="O2732" s="11"/>
      <c r="P2732" s="19"/>
      <c r="Q2732" s="11"/>
      <c r="R2732" s="11"/>
      <c r="T2732" s="10"/>
      <c r="U2732" s="10"/>
    </row>
    <row r="2733" spans="5:21" s="8" customFormat="1" ht="30" customHeight="1">
      <c r="E2733" s="10"/>
      <c r="K2733" s="10"/>
      <c r="M2733" s="10"/>
      <c r="N2733" s="11"/>
      <c r="O2733" s="11"/>
      <c r="P2733" s="19"/>
      <c r="Q2733" s="11"/>
      <c r="R2733" s="11"/>
      <c r="T2733" s="10"/>
      <c r="U2733" s="10"/>
    </row>
    <row r="2734" spans="5:21" s="8" customFormat="1" ht="30" customHeight="1">
      <c r="E2734" s="10"/>
      <c r="K2734" s="10"/>
      <c r="M2734" s="10"/>
      <c r="N2734" s="11"/>
      <c r="O2734" s="11"/>
      <c r="P2734" s="19"/>
      <c r="Q2734" s="11"/>
      <c r="R2734" s="11"/>
      <c r="T2734" s="10"/>
      <c r="U2734" s="10"/>
    </row>
    <row r="2735" spans="5:21" s="8" customFormat="1" ht="30" customHeight="1">
      <c r="E2735" s="10"/>
      <c r="K2735" s="10"/>
      <c r="M2735" s="10"/>
      <c r="N2735" s="11"/>
      <c r="O2735" s="11"/>
      <c r="P2735" s="19"/>
      <c r="Q2735" s="11"/>
      <c r="R2735" s="11"/>
      <c r="T2735" s="10"/>
      <c r="U2735" s="10"/>
    </row>
    <row r="2736" spans="5:21" s="8" customFormat="1" ht="30" customHeight="1">
      <c r="E2736" s="10"/>
      <c r="K2736" s="10"/>
      <c r="M2736" s="10"/>
      <c r="N2736" s="11"/>
      <c r="O2736" s="11"/>
      <c r="P2736" s="19"/>
      <c r="Q2736" s="11"/>
      <c r="R2736" s="11"/>
      <c r="T2736" s="10"/>
      <c r="U2736" s="10"/>
    </row>
    <row r="2737" spans="5:21" s="8" customFormat="1" ht="30" customHeight="1">
      <c r="E2737" s="10"/>
      <c r="K2737" s="10"/>
      <c r="M2737" s="10"/>
      <c r="N2737" s="11"/>
      <c r="O2737" s="11"/>
      <c r="P2737" s="19"/>
      <c r="Q2737" s="11"/>
      <c r="R2737" s="11"/>
      <c r="T2737" s="10"/>
      <c r="U2737" s="10"/>
    </row>
    <row r="2738" spans="5:21" s="8" customFormat="1" ht="30" customHeight="1">
      <c r="E2738" s="10"/>
      <c r="K2738" s="10"/>
      <c r="M2738" s="10"/>
      <c r="N2738" s="11"/>
      <c r="O2738" s="11"/>
      <c r="P2738" s="19"/>
      <c r="Q2738" s="11"/>
      <c r="R2738" s="11"/>
      <c r="T2738" s="10"/>
      <c r="U2738" s="10"/>
    </row>
    <row r="2739" spans="5:21" s="8" customFormat="1" ht="30" customHeight="1">
      <c r="E2739" s="10"/>
      <c r="K2739" s="10"/>
      <c r="M2739" s="10"/>
      <c r="N2739" s="11"/>
      <c r="O2739" s="11"/>
      <c r="P2739" s="19"/>
      <c r="Q2739" s="11"/>
      <c r="R2739" s="11"/>
      <c r="T2739" s="10"/>
      <c r="U2739" s="10"/>
    </row>
    <row r="2740" spans="5:21" s="8" customFormat="1" ht="30" customHeight="1">
      <c r="E2740" s="10"/>
      <c r="K2740" s="10"/>
      <c r="M2740" s="10"/>
      <c r="N2740" s="11"/>
      <c r="O2740" s="11"/>
      <c r="P2740" s="19"/>
      <c r="Q2740" s="11"/>
      <c r="R2740" s="11"/>
      <c r="T2740" s="10"/>
      <c r="U2740" s="10"/>
    </row>
    <row r="2741" spans="5:21" s="8" customFormat="1" ht="30" customHeight="1">
      <c r="E2741" s="10"/>
      <c r="K2741" s="10"/>
      <c r="M2741" s="10"/>
      <c r="N2741" s="11"/>
      <c r="O2741" s="11"/>
      <c r="P2741" s="19"/>
      <c r="Q2741" s="11"/>
      <c r="R2741" s="11"/>
      <c r="T2741" s="10"/>
      <c r="U2741" s="10"/>
    </row>
    <row r="2742" spans="5:21" s="8" customFormat="1" ht="30" customHeight="1">
      <c r="E2742" s="10"/>
      <c r="K2742" s="10"/>
      <c r="M2742" s="10"/>
      <c r="N2742" s="11"/>
      <c r="O2742" s="11"/>
      <c r="P2742" s="19"/>
      <c r="Q2742" s="11"/>
      <c r="R2742" s="11"/>
      <c r="T2742" s="10"/>
      <c r="U2742" s="10"/>
    </row>
    <row r="2743" spans="5:21" s="8" customFormat="1" ht="30" customHeight="1">
      <c r="E2743" s="10"/>
      <c r="K2743" s="10"/>
      <c r="M2743" s="10"/>
      <c r="N2743" s="11"/>
      <c r="O2743" s="11"/>
      <c r="P2743" s="19"/>
      <c r="Q2743" s="11"/>
      <c r="R2743" s="11"/>
      <c r="T2743" s="10"/>
      <c r="U2743" s="10"/>
    </row>
    <row r="2744" spans="5:21" s="8" customFormat="1" ht="30" customHeight="1">
      <c r="E2744" s="10"/>
      <c r="K2744" s="10"/>
      <c r="M2744" s="10"/>
      <c r="N2744" s="11"/>
      <c r="O2744" s="11"/>
      <c r="P2744" s="19"/>
      <c r="Q2744" s="11"/>
      <c r="R2744" s="11"/>
      <c r="T2744" s="10"/>
      <c r="U2744" s="10"/>
    </row>
    <row r="2745" spans="5:21" s="8" customFormat="1" ht="30" customHeight="1">
      <c r="E2745" s="10"/>
      <c r="K2745" s="10"/>
      <c r="M2745" s="10"/>
      <c r="N2745" s="11"/>
      <c r="O2745" s="11"/>
      <c r="P2745" s="19"/>
      <c r="Q2745" s="11"/>
      <c r="R2745" s="11"/>
      <c r="T2745" s="10"/>
      <c r="U2745" s="10"/>
    </row>
    <row r="2746" spans="5:21" s="8" customFormat="1" ht="30" customHeight="1">
      <c r="E2746" s="10"/>
      <c r="K2746" s="10"/>
      <c r="M2746" s="10"/>
      <c r="N2746" s="11"/>
      <c r="O2746" s="11"/>
      <c r="P2746" s="19"/>
      <c r="Q2746" s="11"/>
      <c r="R2746" s="11"/>
      <c r="T2746" s="10"/>
      <c r="U2746" s="10"/>
    </row>
    <row r="2747" spans="5:21" s="8" customFormat="1" ht="30" customHeight="1">
      <c r="E2747" s="10"/>
      <c r="K2747" s="10"/>
      <c r="M2747" s="10"/>
      <c r="N2747" s="11"/>
      <c r="O2747" s="11"/>
      <c r="P2747" s="19"/>
      <c r="Q2747" s="11"/>
      <c r="R2747" s="11"/>
      <c r="T2747" s="10"/>
      <c r="U2747" s="10"/>
    </row>
    <row r="2748" spans="5:21" s="8" customFormat="1" ht="30" customHeight="1">
      <c r="E2748" s="10"/>
      <c r="K2748" s="10"/>
      <c r="M2748" s="10"/>
      <c r="N2748" s="11"/>
      <c r="O2748" s="11"/>
      <c r="P2748" s="19"/>
      <c r="Q2748" s="11"/>
      <c r="R2748" s="11"/>
      <c r="T2748" s="10"/>
      <c r="U2748" s="10"/>
    </row>
    <row r="2749" spans="5:21" s="8" customFormat="1" ht="30" customHeight="1">
      <c r="E2749" s="10"/>
      <c r="K2749" s="10"/>
      <c r="M2749" s="10"/>
      <c r="N2749" s="11"/>
      <c r="O2749" s="11"/>
      <c r="P2749" s="19"/>
      <c r="Q2749" s="11"/>
      <c r="R2749" s="11"/>
      <c r="T2749" s="10"/>
      <c r="U2749" s="10"/>
    </row>
    <row r="2750" spans="5:21" s="8" customFormat="1" ht="30" customHeight="1">
      <c r="E2750" s="10"/>
      <c r="K2750" s="10"/>
      <c r="M2750" s="10"/>
      <c r="N2750" s="11"/>
      <c r="O2750" s="11"/>
      <c r="P2750" s="19"/>
      <c r="Q2750" s="11"/>
      <c r="R2750" s="11"/>
      <c r="T2750" s="10"/>
      <c r="U2750" s="10"/>
    </row>
    <row r="2751" spans="5:21" s="8" customFormat="1" ht="30" customHeight="1">
      <c r="E2751" s="10"/>
      <c r="K2751" s="10"/>
      <c r="M2751" s="10"/>
      <c r="N2751" s="11"/>
      <c r="O2751" s="11"/>
      <c r="P2751" s="19"/>
      <c r="Q2751" s="11"/>
      <c r="R2751" s="11"/>
      <c r="T2751" s="10"/>
      <c r="U2751" s="10"/>
    </row>
    <row r="2752" spans="5:21" s="8" customFormat="1" ht="30" customHeight="1">
      <c r="E2752" s="10"/>
      <c r="K2752" s="10"/>
      <c r="M2752" s="10"/>
      <c r="N2752" s="11"/>
      <c r="O2752" s="11"/>
      <c r="P2752" s="19"/>
      <c r="Q2752" s="11"/>
      <c r="R2752" s="11"/>
      <c r="T2752" s="10"/>
      <c r="U2752" s="10"/>
    </row>
    <row r="2753" spans="5:21" s="8" customFormat="1" ht="30" customHeight="1">
      <c r="E2753" s="10"/>
      <c r="K2753" s="10"/>
      <c r="M2753" s="10"/>
      <c r="N2753" s="11"/>
      <c r="O2753" s="11"/>
      <c r="P2753" s="19"/>
      <c r="Q2753" s="11"/>
      <c r="R2753" s="11"/>
      <c r="T2753" s="10"/>
      <c r="U2753" s="10"/>
    </row>
    <row r="2754" spans="5:21" s="8" customFormat="1" ht="30" customHeight="1">
      <c r="E2754" s="10"/>
      <c r="K2754" s="10"/>
      <c r="M2754" s="10"/>
      <c r="N2754" s="11"/>
      <c r="O2754" s="11"/>
      <c r="P2754" s="19"/>
      <c r="Q2754" s="11"/>
      <c r="R2754" s="11"/>
      <c r="T2754" s="10"/>
      <c r="U2754" s="10"/>
    </row>
    <row r="2755" spans="5:21" s="8" customFormat="1" ht="30" customHeight="1">
      <c r="E2755" s="10"/>
      <c r="K2755" s="10"/>
      <c r="M2755" s="10"/>
      <c r="N2755" s="11"/>
      <c r="O2755" s="11"/>
      <c r="P2755" s="19"/>
      <c r="Q2755" s="11"/>
      <c r="R2755" s="11"/>
      <c r="T2755" s="10"/>
      <c r="U2755" s="10"/>
    </row>
    <row r="2756" spans="5:21" s="8" customFormat="1" ht="30" customHeight="1">
      <c r="E2756" s="10"/>
      <c r="K2756" s="10"/>
      <c r="M2756" s="10"/>
      <c r="N2756" s="11"/>
      <c r="O2756" s="11"/>
      <c r="P2756" s="19"/>
      <c r="Q2756" s="11"/>
      <c r="R2756" s="11"/>
      <c r="T2756" s="10"/>
      <c r="U2756" s="10"/>
    </row>
    <row r="2757" spans="5:21" s="8" customFormat="1" ht="30" customHeight="1">
      <c r="E2757" s="10"/>
      <c r="K2757" s="10"/>
      <c r="M2757" s="10"/>
      <c r="N2757" s="11"/>
      <c r="O2757" s="11"/>
      <c r="P2757" s="19"/>
      <c r="Q2757" s="11"/>
      <c r="R2757" s="11"/>
      <c r="T2757" s="10"/>
      <c r="U2757" s="10"/>
    </row>
    <row r="2758" spans="5:21" s="8" customFormat="1" ht="30" customHeight="1">
      <c r="E2758" s="10"/>
      <c r="K2758" s="10"/>
      <c r="M2758" s="10"/>
      <c r="N2758" s="11"/>
      <c r="O2758" s="11"/>
      <c r="P2758" s="19"/>
      <c r="Q2758" s="11"/>
      <c r="R2758" s="11"/>
      <c r="T2758" s="10"/>
      <c r="U2758" s="10"/>
    </row>
    <row r="2759" spans="5:21" s="8" customFormat="1" ht="30" customHeight="1">
      <c r="E2759" s="10"/>
      <c r="K2759" s="10"/>
      <c r="M2759" s="10"/>
      <c r="N2759" s="11"/>
      <c r="O2759" s="11"/>
      <c r="P2759" s="19"/>
      <c r="Q2759" s="11"/>
      <c r="R2759" s="11"/>
      <c r="T2759" s="10"/>
      <c r="U2759" s="10"/>
    </row>
    <row r="2760" spans="5:21" s="8" customFormat="1" ht="30" customHeight="1">
      <c r="E2760" s="10"/>
      <c r="K2760" s="10"/>
      <c r="M2760" s="10"/>
      <c r="N2760" s="11"/>
      <c r="O2760" s="11"/>
      <c r="P2760" s="19"/>
      <c r="Q2760" s="11"/>
      <c r="R2760" s="11"/>
      <c r="T2760" s="10"/>
      <c r="U2760" s="10"/>
    </row>
    <row r="2761" spans="5:21" s="8" customFormat="1" ht="30" customHeight="1">
      <c r="E2761" s="10"/>
      <c r="K2761" s="10"/>
      <c r="M2761" s="10"/>
      <c r="N2761" s="11"/>
      <c r="O2761" s="11"/>
      <c r="P2761" s="19"/>
      <c r="Q2761" s="11"/>
      <c r="R2761" s="11"/>
      <c r="T2761" s="10"/>
      <c r="U2761" s="10"/>
    </row>
    <row r="2762" spans="5:21" s="8" customFormat="1" ht="30" customHeight="1">
      <c r="E2762" s="10"/>
      <c r="K2762" s="10"/>
      <c r="M2762" s="10"/>
      <c r="N2762" s="11"/>
      <c r="O2762" s="11"/>
      <c r="P2762" s="19"/>
      <c r="Q2762" s="11"/>
      <c r="R2762" s="11"/>
      <c r="T2762" s="10"/>
      <c r="U2762" s="10"/>
    </row>
    <row r="2763" spans="5:21" s="8" customFormat="1" ht="30" customHeight="1">
      <c r="E2763" s="10"/>
      <c r="K2763" s="10"/>
      <c r="M2763" s="10"/>
      <c r="N2763" s="11"/>
      <c r="O2763" s="11"/>
      <c r="P2763" s="19"/>
      <c r="Q2763" s="11"/>
      <c r="R2763" s="11"/>
      <c r="T2763" s="10"/>
      <c r="U2763" s="10"/>
    </row>
    <row r="2764" spans="5:21" s="8" customFormat="1" ht="30" customHeight="1">
      <c r="E2764" s="10"/>
      <c r="K2764" s="10"/>
      <c r="M2764" s="10"/>
      <c r="N2764" s="11"/>
      <c r="O2764" s="11"/>
      <c r="P2764" s="19"/>
      <c r="Q2764" s="11"/>
      <c r="R2764" s="11"/>
      <c r="T2764" s="10"/>
      <c r="U2764" s="10"/>
    </row>
    <row r="2765" spans="5:21" s="8" customFormat="1" ht="30" customHeight="1">
      <c r="E2765" s="10"/>
      <c r="K2765" s="10"/>
      <c r="M2765" s="10"/>
      <c r="N2765" s="11"/>
      <c r="O2765" s="11"/>
      <c r="P2765" s="19"/>
      <c r="Q2765" s="11"/>
      <c r="R2765" s="11"/>
      <c r="T2765" s="10"/>
      <c r="U2765" s="10"/>
    </row>
    <row r="2766" spans="5:21" s="8" customFormat="1" ht="30" customHeight="1">
      <c r="E2766" s="10"/>
      <c r="K2766" s="10"/>
      <c r="M2766" s="10"/>
      <c r="N2766" s="11"/>
      <c r="O2766" s="11"/>
      <c r="P2766" s="19"/>
      <c r="Q2766" s="11"/>
      <c r="R2766" s="11"/>
      <c r="T2766" s="10"/>
      <c r="U2766" s="10"/>
    </row>
    <row r="2767" spans="5:21" s="8" customFormat="1" ht="30" customHeight="1">
      <c r="E2767" s="10"/>
      <c r="K2767" s="10"/>
      <c r="M2767" s="10"/>
      <c r="N2767" s="11"/>
      <c r="O2767" s="11"/>
      <c r="P2767" s="19"/>
      <c r="Q2767" s="11"/>
      <c r="R2767" s="11"/>
      <c r="T2767" s="10"/>
      <c r="U2767" s="10"/>
    </row>
    <row r="2768" spans="5:21" s="8" customFormat="1" ht="30" customHeight="1">
      <c r="E2768" s="10"/>
      <c r="K2768" s="10"/>
      <c r="M2768" s="10"/>
      <c r="N2768" s="11"/>
      <c r="O2768" s="11"/>
      <c r="P2768" s="19"/>
      <c r="Q2768" s="11"/>
      <c r="R2768" s="11"/>
      <c r="T2768" s="10"/>
      <c r="U2768" s="10"/>
    </row>
    <row r="2769" spans="5:21" s="8" customFormat="1" ht="30" customHeight="1">
      <c r="E2769" s="10"/>
      <c r="K2769" s="10"/>
      <c r="M2769" s="10"/>
      <c r="N2769" s="11"/>
      <c r="O2769" s="11"/>
      <c r="P2769" s="19"/>
      <c r="Q2769" s="11"/>
      <c r="R2769" s="11"/>
      <c r="T2769" s="10"/>
      <c r="U2769" s="10"/>
    </row>
    <row r="2770" spans="5:21" s="8" customFormat="1" ht="30" customHeight="1">
      <c r="E2770" s="10"/>
      <c r="K2770" s="10"/>
      <c r="M2770" s="10"/>
      <c r="N2770" s="11"/>
      <c r="O2770" s="11"/>
      <c r="P2770" s="19"/>
      <c r="Q2770" s="11"/>
      <c r="R2770" s="11"/>
      <c r="T2770" s="10"/>
      <c r="U2770" s="10"/>
    </row>
    <row r="2771" spans="5:21" s="8" customFormat="1" ht="30" customHeight="1">
      <c r="E2771" s="10"/>
      <c r="K2771" s="10"/>
      <c r="M2771" s="10"/>
      <c r="N2771" s="11"/>
      <c r="O2771" s="11"/>
      <c r="P2771" s="19"/>
      <c r="Q2771" s="11"/>
      <c r="R2771" s="11"/>
      <c r="T2771" s="10"/>
      <c r="U2771" s="10"/>
    </row>
    <row r="2772" spans="5:21" s="8" customFormat="1" ht="30" customHeight="1">
      <c r="E2772" s="10"/>
      <c r="K2772" s="10"/>
      <c r="M2772" s="10"/>
      <c r="N2772" s="11"/>
      <c r="O2772" s="11"/>
      <c r="P2772" s="19"/>
      <c r="Q2772" s="11"/>
      <c r="R2772" s="11"/>
      <c r="T2772" s="10"/>
      <c r="U2772" s="10"/>
    </row>
    <row r="2773" spans="5:21" s="8" customFormat="1" ht="30" customHeight="1">
      <c r="E2773" s="10"/>
      <c r="K2773" s="10"/>
      <c r="M2773" s="10"/>
      <c r="N2773" s="11"/>
      <c r="O2773" s="11"/>
      <c r="P2773" s="19"/>
      <c r="Q2773" s="11"/>
      <c r="R2773" s="11"/>
      <c r="T2773" s="10"/>
      <c r="U2773" s="10"/>
    </row>
    <row r="2774" spans="5:21" s="8" customFormat="1" ht="30" customHeight="1">
      <c r="E2774" s="10"/>
      <c r="K2774" s="10"/>
      <c r="M2774" s="10"/>
      <c r="N2774" s="11"/>
      <c r="O2774" s="11"/>
      <c r="P2774" s="19"/>
      <c r="Q2774" s="11"/>
      <c r="R2774" s="11"/>
      <c r="T2774" s="10"/>
      <c r="U2774" s="10"/>
    </row>
    <row r="2775" spans="5:21" s="8" customFormat="1" ht="30" customHeight="1">
      <c r="E2775" s="10"/>
      <c r="K2775" s="10"/>
      <c r="M2775" s="10"/>
      <c r="N2775" s="11"/>
      <c r="O2775" s="11"/>
      <c r="P2775" s="19"/>
      <c r="Q2775" s="11"/>
      <c r="R2775" s="11"/>
      <c r="T2775" s="10"/>
      <c r="U2775" s="10"/>
    </row>
    <row r="2776" spans="5:21" s="8" customFormat="1" ht="30" customHeight="1">
      <c r="E2776" s="10"/>
      <c r="K2776" s="10"/>
      <c r="M2776" s="10"/>
      <c r="N2776" s="11"/>
      <c r="O2776" s="11"/>
      <c r="P2776" s="19"/>
      <c r="Q2776" s="11"/>
      <c r="R2776" s="11"/>
      <c r="T2776" s="10"/>
      <c r="U2776" s="10"/>
    </row>
    <row r="2777" spans="5:21" s="8" customFormat="1" ht="30" customHeight="1">
      <c r="E2777" s="10"/>
      <c r="K2777" s="10"/>
      <c r="M2777" s="10"/>
      <c r="N2777" s="11"/>
      <c r="O2777" s="11"/>
      <c r="P2777" s="19"/>
      <c r="Q2777" s="11"/>
      <c r="R2777" s="11"/>
      <c r="T2777" s="10"/>
      <c r="U2777" s="10"/>
    </row>
    <row r="2778" spans="5:21" s="8" customFormat="1" ht="30" customHeight="1">
      <c r="E2778" s="10"/>
      <c r="K2778" s="10"/>
      <c r="M2778" s="10"/>
      <c r="N2778" s="11"/>
      <c r="O2778" s="11"/>
      <c r="P2778" s="19"/>
      <c r="Q2778" s="11"/>
      <c r="R2778" s="11"/>
      <c r="T2778" s="10"/>
      <c r="U2778" s="10"/>
    </row>
    <row r="2779" spans="5:21" s="8" customFormat="1" ht="30" customHeight="1">
      <c r="E2779" s="10"/>
      <c r="K2779" s="10"/>
      <c r="M2779" s="10"/>
      <c r="N2779" s="11"/>
      <c r="O2779" s="11"/>
      <c r="P2779" s="19"/>
      <c r="Q2779" s="11"/>
      <c r="R2779" s="11"/>
      <c r="T2779" s="10"/>
      <c r="U2779" s="10"/>
    </row>
    <row r="2780" spans="5:21" s="8" customFormat="1" ht="30" customHeight="1">
      <c r="E2780" s="10"/>
      <c r="K2780" s="10"/>
      <c r="M2780" s="10"/>
      <c r="N2780" s="11"/>
      <c r="O2780" s="11"/>
      <c r="P2780" s="19"/>
      <c r="Q2780" s="11"/>
      <c r="R2780" s="11"/>
      <c r="T2780" s="10"/>
      <c r="U2780" s="10"/>
    </row>
    <row r="2781" spans="5:21" s="8" customFormat="1" ht="30" customHeight="1">
      <c r="E2781" s="10"/>
      <c r="K2781" s="10"/>
      <c r="M2781" s="10"/>
      <c r="N2781" s="11"/>
      <c r="O2781" s="11"/>
      <c r="P2781" s="19"/>
      <c r="Q2781" s="11"/>
      <c r="R2781" s="11"/>
      <c r="T2781" s="10"/>
      <c r="U2781" s="10"/>
    </row>
    <row r="2782" spans="5:21" s="8" customFormat="1" ht="30" customHeight="1">
      <c r="E2782" s="10"/>
      <c r="K2782" s="10"/>
      <c r="M2782" s="10"/>
      <c r="N2782" s="11"/>
      <c r="O2782" s="11"/>
      <c r="P2782" s="19"/>
      <c r="Q2782" s="11"/>
      <c r="R2782" s="11"/>
      <c r="T2782" s="10"/>
      <c r="U2782" s="10"/>
    </row>
    <row r="2783" spans="5:21" s="8" customFormat="1" ht="30" customHeight="1">
      <c r="E2783" s="10"/>
      <c r="K2783" s="10"/>
      <c r="M2783" s="10"/>
      <c r="N2783" s="11"/>
      <c r="O2783" s="11"/>
      <c r="P2783" s="19"/>
      <c r="Q2783" s="11"/>
      <c r="R2783" s="11"/>
      <c r="T2783" s="10"/>
      <c r="U2783" s="10"/>
    </row>
    <row r="2784" spans="5:21" s="8" customFormat="1" ht="30" customHeight="1">
      <c r="E2784" s="10"/>
      <c r="K2784" s="10"/>
      <c r="M2784" s="10"/>
      <c r="N2784" s="11"/>
      <c r="O2784" s="11"/>
      <c r="P2784" s="19"/>
      <c r="Q2784" s="11"/>
      <c r="R2784" s="11"/>
      <c r="T2784" s="10"/>
      <c r="U2784" s="10"/>
    </row>
    <row r="2785" spans="5:21" s="8" customFormat="1" ht="30" customHeight="1">
      <c r="E2785" s="10"/>
      <c r="K2785" s="10"/>
      <c r="M2785" s="10"/>
      <c r="N2785" s="11"/>
      <c r="O2785" s="11"/>
      <c r="P2785" s="19"/>
      <c r="Q2785" s="11"/>
      <c r="R2785" s="11"/>
      <c r="T2785" s="10"/>
      <c r="U2785" s="10"/>
    </row>
    <row r="2786" spans="5:21" s="8" customFormat="1" ht="30" customHeight="1">
      <c r="E2786" s="10"/>
      <c r="K2786" s="10"/>
      <c r="M2786" s="10"/>
      <c r="N2786" s="11"/>
      <c r="O2786" s="11"/>
      <c r="P2786" s="19"/>
      <c r="Q2786" s="11"/>
      <c r="R2786" s="11"/>
      <c r="T2786" s="10"/>
      <c r="U2786" s="10"/>
    </row>
    <row r="2787" spans="5:21" s="8" customFormat="1" ht="30" customHeight="1">
      <c r="E2787" s="10"/>
      <c r="K2787" s="10"/>
      <c r="M2787" s="10"/>
      <c r="N2787" s="11"/>
      <c r="O2787" s="11"/>
      <c r="P2787" s="19"/>
      <c r="Q2787" s="11"/>
      <c r="R2787" s="11"/>
      <c r="T2787" s="10"/>
      <c r="U2787" s="10"/>
    </row>
    <row r="2788" spans="5:21" s="8" customFormat="1" ht="30" customHeight="1">
      <c r="E2788" s="10"/>
      <c r="K2788" s="10"/>
      <c r="M2788" s="10"/>
      <c r="N2788" s="11"/>
      <c r="O2788" s="11"/>
      <c r="P2788" s="19"/>
      <c r="Q2788" s="11"/>
      <c r="R2788" s="11"/>
      <c r="T2788" s="10"/>
      <c r="U2788" s="10"/>
    </row>
    <row r="2789" spans="5:21" s="8" customFormat="1" ht="30" customHeight="1">
      <c r="E2789" s="10"/>
      <c r="K2789" s="10"/>
      <c r="M2789" s="10"/>
      <c r="N2789" s="11"/>
      <c r="O2789" s="11"/>
      <c r="P2789" s="19"/>
      <c r="Q2789" s="11"/>
      <c r="R2789" s="11"/>
      <c r="T2789" s="10"/>
      <c r="U2789" s="10"/>
    </row>
    <row r="2790" spans="5:21" s="8" customFormat="1" ht="30" customHeight="1">
      <c r="E2790" s="10"/>
      <c r="K2790" s="10"/>
      <c r="M2790" s="10"/>
      <c r="N2790" s="11"/>
      <c r="O2790" s="11"/>
      <c r="P2790" s="19"/>
      <c r="Q2790" s="11"/>
      <c r="R2790" s="11"/>
      <c r="T2790" s="10"/>
      <c r="U2790" s="10"/>
    </row>
    <row r="2791" spans="5:21" s="8" customFormat="1" ht="30" customHeight="1">
      <c r="E2791" s="10"/>
      <c r="K2791" s="10"/>
      <c r="M2791" s="10"/>
      <c r="N2791" s="11"/>
      <c r="O2791" s="11"/>
      <c r="P2791" s="19"/>
      <c r="Q2791" s="11"/>
      <c r="R2791" s="11"/>
      <c r="T2791" s="10"/>
      <c r="U2791" s="10"/>
    </row>
    <row r="2792" spans="5:21" s="8" customFormat="1" ht="30" customHeight="1">
      <c r="E2792" s="10"/>
      <c r="K2792" s="10"/>
      <c r="M2792" s="10"/>
      <c r="N2792" s="11"/>
      <c r="O2792" s="11"/>
      <c r="P2792" s="19"/>
      <c r="Q2792" s="11"/>
      <c r="R2792" s="11"/>
      <c r="T2792" s="10"/>
      <c r="U2792" s="10"/>
    </row>
    <row r="2793" spans="5:21" s="8" customFormat="1" ht="30" customHeight="1">
      <c r="E2793" s="10"/>
      <c r="K2793" s="10"/>
      <c r="M2793" s="10"/>
      <c r="N2793" s="11"/>
      <c r="O2793" s="11"/>
      <c r="P2793" s="19"/>
      <c r="Q2793" s="11"/>
      <c r="R2793" s="11"/>
      <c r="T2793" s="10"/>
      <c r="U2793" s="10"/>
    </row>
    <row r="2794" spans="5:21" s="8" customFormat="1" ht="30" customHeight="1">
      <c r="E2794" s="10"/>
      <c r="K2794" s="10"/>
      <c r="M2794" s="10"/>
      <c r="N2794" s="11"/>
      <c r="O2794" s="11"/>
      <c r="P2794" s="19"/>
      <c r="Q2794" s="11"/>
      <c r="R2794" s="11"/>
      <c r="T2794" s="10"/>
      <c r="U2794" s="10"/>
    </row>
    <row r="2795" spans="5:21" s="8" customFormat="1" ht="30" customHeight="1">
      <c r="E2795" s="10"/>
      <c r="K2795" s="10"/>
      <c r="M2795" s="10"/>
      <c r="N2795" s="11"/>
      <c r="O2795" s="11"/>
      <c r="P2795" s="19"/>
      <c r="Q2795" s="11"/>
      <c r="R2795" s="11"/>
      <c r="T2795" s="10"/>
      <c r="U2795" s="10"/>
    </row>
    <row r="2796" spans="5:21" s="8" customFormat="1" ht="30" customHeight="1">
      <c r="E2796" s="10"/>
      <c r="K2796" s="10"/>
      <c r="M2796" s="10"/>
      <c r="N2796" s="11"/>
      <c r="O2796" s="11"/>
      <c r="P2796" s="19"/>
      <c r="Q2796" s="11"/>
      <c r="R2796" s="11"/>
      <c r="T2796" s="10"/>
      <c r="U2796" s="10"/>
    </row>
    <row r="2797" spans="5:21" s="8" customFormat="1" ht="30" customHeight="1">
      <c r="E2797" s="10"/>
      <c r="K2797" s="10"/>
      <c r="M2797" s="10"/>
      <c r="N2797" s="11"/>
      <c r="O2797" s="11"/>
      <c r="P2797" s="19"/>
      <c r="Q2797" s="11"/>
      <c r="R2797" s="11"/>
      <c r="T2797" s="10"/>
      <c r="U2797" s="10"/>
    </row>
    <row r="2798" spans="5:21" s="8" customFormat="1" ht="30" customHeight="1">
      <c r="E2798" s="10"/>
      <c r="K2798" s="10"/>
      <c r="M2798" s="10"/>
      <c r="N2798" s="11"/>
      <c r="O2798" s="11"/>
      <c r="P2798" s="19"/>
      <c r="Q2798" s="11"/>
      <c r="R2798" s="11"/>
      <c r="T2798" s="10"/>
      <c r="U2798" s="10"/>
    </row>
    <row r="2799" spans="5:21" s="8" customFormat="1" ht="30" customHeight="1">
      <c r="E2799" s="10"/>
      <c r="K2799" s="10"/>
      <c r="M2799" s="10"/>
      <c r="N2799" s="11"/>
      <c r="O2799" s="11"/>
      <c r="P2799" s="19"/>
      <c r="Q2799" s="11"/>
      <c r="R2799" s="11"/>
      <c r="T2799" s="10"/>
      <c r="U2799" s="10"/>
    </row>
    <row r="2800" spans="5:21" s="8" customFormat="1" ht="30" customHeight="1">
      <c r="E2800" s="10"/>
      <c r="K2800" s="10"/>
      <c r="M2800" s="10"/>
      <c r="N2800" s="11"/>
      <c r="O2800" s="11"/>
      <c r="P2800" s="19"/>
      <c r="Q2800" s="11"/>
      <c r="R2800" s="11"/>
      <c r="T2800" s="10"/>
      <c r="U2800" s="10"/>
    </row>
    <row r="2801" spans="5:21" s="8" customFormat="1" ht="30" customHeight="1">
      <c r="E2801" s="10"/>
      <c r="K2801" s="10"/>
      <c r="M2801" s="10"/>
      <c r="N2801" s="11"/>
      <c r="O2801" s="11"/>
      <c r="P2801" s="19"/>
      <c r="Q2801" s="11"/>
      <c r="R2801" s="11"/>
      <c r="T2801" s="10"/>
      <c r="U2801" s="10"/>
    </row>
    <row r="2802" spans="5:21" s="8" customFormat="1" ht="30" customHeight="1">
      <c r="E2802" s="10"/>
      <c r="K2802" s="10"/>
      <c r="M2802" s="10"/>
      <c r="N2802" s="11"/>
      <c r="O2802" s="11"/>
      <c r="P2802" s="19"/>
      <c r="Q2802" s="11"/>
      <c r="R2802" s="11"/>
      <c r="T2802" s="10"/>
      <c r="U2802" s="10"/>
    </row>
    <row r="2803" spans="5:21" s="8" customFormat="1" ht="30" customHeight="1">
      <c r="E2803" s="10"/>
      <c r="K2803" s="10"/>
      <c r="M2803" s="10"/>
      <c r="N2803" s="11"/>
      <c r="O2803" s="11"/>
      <c r="P2803" s="19"/>
      <c r="Q2803" s="11"/>
      <c r="R2803" s="11"/>
      <c r="T2803" s="10"/>
      <c r="U2803" s="10"/>
    </row>
    <row r="2804" spans="5:21" s="8" customFormat="1" ht="30" customHeight="1">
      <c r="E2804" s="10"/>
      <c r="K2804" s="10"/>
      <c r="M2804" s="10"/>
      <c r="N2804" s="11"/>
      <c r="O2804" s="11"/>
      <c r="P2804" s="19"/>
      <c r="Q2804" s="11"/>
      <c r="R2804" s="11"/>
      <c r="T2804" s="10"/>
      <c r="U2804" s="10"/>
    </row>
    <row r="2805" spans="5:21" s="8" customFormat="1" ht="30" customHeight="1">
      <c r="E2805" s="10"/>
      <c r="K2805" s="10"/>
      <c r="M2805" s="10"/>
      <c r="N2805" s="11"/>
      <c r="O2805" s="11"/>
      <c r="P2805" s="19"/>
      <c r="Q2805" s="11"/>
      <c r="R2805" s="11"/>
      <c r="T2805" s="10"/>
      <c r="U2805" s="10"/>
    </row>
    <row r="2806" spans="5:21" s="8" customFormat="1" ht="30" customHeight="1">
      <c r="E2806" s="10"/>
      <c r="K2806" s="10"/>
      <c r="M2806" s="10"/>
      <c r="N2806" s="11"/>
      <c r="O2806" s="11"/>
      <c r="P2806" s="19"/>
      <c r="Q2806" s="11"/>
      <c r="R2806" s="11"/>
      <c r="T2806" s="10"/>
      <c r="U2806" s="10"/>
    </row>
    <row r="2807" spans="5:21" s="8" customFormat="1" ht="30" customHeight="1">
      <c r="E2807" s="10"/>
      <c r="K2807" s="10"/>
      <c r="M2807" s="10"/>
      <c r="N2807" s="11"/>
      <c r="O2807" s="11"/>
      <c r="P2807" s="19"/>
      <c r="Q2807" s="11"/>
      <c r="R2807" s="11"/>
      <c r="T2807" s="10"/>
      <c r="U2807" s="10"/>
    </row>
    <row r="2808" spans="5:21" s="8" customFormat="1" ht="30" customHeight="1">
      <c r="E2808" s="10"/>
      <c r="K2808" s="10"/>
      <c r="M2808" s="10"/>
      <c r="N2808" s="11"/>
      <c r="O2808" s="11"/>
      <c r="P2808" s="19"/>
      <c r="Q2808" s="11"/>
      <c r="R2808" s="11"/>
      <c r="T2808" s="10"/>
      <c r="U2808" s="10"/>
    </row>
    <row r="2809" spans="5:21" s="8" customFormat="1" ht="30" customHeight="1">
      <c r="E2809" s="10"/>
      <c r="K2809" s="10"/>
      <c r="M2809" s="10"/>
      <c r="N2809" s="11"/>
      <c r="O2809" s="11"/>
      <c r="P2809" s="19"/>
      <c r="Q2809" s="11"/>
      <c r="R2809" s="11"/>
      <c r="T2809" s="10"/>
      <c r="U2809" s="10"/>
    </row>
    <row r="2810" spans="5:21" s="8" customFormat="1" ht="30" customHeight="1">
      <c r="E2810" s="10"/>
      <c r="K2810" s="10"/>
      <c r="M2810" s="10"/>
      <c r="N2810" s="11"/>
      <c r="O2810" s="11"/>
      <c r="P2810" s="19"/>
      <c r="Q2810" s="11"/>
      <c r="R2810" s="11"/>
      <c r="T2810" s="10"/>
      <c r="U2810" s="10"/>
    </row>
    <row r="2811" spans="5:21" s="8" customFormat="1" ht="30" customHeight="1">
      <c r="E2811" s="10"/>
      <c r="K2811" s="10"/>
      <c r="M2811" s="10"/>
      <c r="N2811" s="11"/>
      <c r="O2811" s="11"/>
      <c r="P2811" s="19"/>
      <c r="Q2811" s="11"/>
      <c r="R2811" s="11"/>
      <c r="T2811" s="10"/>
      <c r="U2811" s="10"/>
    </row>
    <row r="2812" spans="5:21" s="8" customFormat="1" ht="30" customHeight="1">
      <c r="E2812" s="10"/>
      <c r="K2812" s="10"/>
      <c r="M2812" s="10"/>
      <c r="N2812" s="11"/>
      <c r="O2812" s="11"/>
      <c r="P2812" s="19"/>
      <c r="Q2812" s="11"/>
      <c r="R2812" s="11"/>
      <c r="T2812" s="10"/>
      <c r="U2812" s="10"/>
    </row>
    <row r="2813" spans="5:21" s="8" customFormat="1" ht="30" customHeight="1">
      <c r="E2813" s="10"/>
      <c r="K2813" s="10"/>
      <c r="M2813" s="10"/>
      <c r="N2813" s="11"/>
      <c r="O2813" s="11"/>
      <c r="P2813" s="19"/>
      <c r="Q2813" s="11"/>
      <c r="R2813" s="11"/>
      <c r="T2813" s="10"/>
      <c r="U2813" s="10"/>
    </row>
    <row r="2814" spans="5:21" s="8" customFormat="1" ht="30" customHeight="1">
      <c r="E2814" s="10"/>
      <c r="K2814" s="10"/>
      <c r="M2814" s="10"/>
      <c r="N2814" s="11"/>
      <c r="O2814" s="11"/>
      <c r="P2814" s="19"/>
      <c r="Q2814" s="11"/>
      <c r="R2814" s="11"/>
      <c r="T2814" s="10"/>
      <c r="U2814" s="10"/>
    </row>
    <row r="2815" spans="5:21" s="8" customFormat="1" ht="30" customHeight="1">
      <c r="E2815" s="10"/>
      <c r="K2815" s="10"/>
      <c r="M2815" s="10"/>
      <c r="N2815" s="11"/>
      <c r="O2815" s="11"/>
      <c r="P2815" s="19"/>
      <c r="Q2815" s="11"/>
      <c r="R2815" s="11"/>
      <c r="T2815" s="10"/>
      <c r="U2815" s="10"/>
    </row>
    <row r="2816" spans="5:21" s="8" customFormat="1" ht="30" customHeight="1">
      <c r="E2816" s="10"/>
      <c r="K2816" s="10"/>
      <c r="M2816" s="10"/>
      <c r="N2816" s="11"/>
      <c r="O2816" s="11"/>
      <c r="P2816" s="19"/>
      <c r="Q2816" s="11"/>
      <c r="R2816" s="11"/>
      <c r="T2816" s="10"/>
      <c r="U2816" s="10"/>
    </row>
    <row r="2817" spans="5:21" s="8" customFormat="1" ht="30" customHeight="1">
      <c r="E2817" s="10"/>
      <c r="K2817" s="10"/>
      <c r="M2817" s="10"/>
      <c r="N2817" s="11"/>
      <c r="O2817" s="11"/>
      <c r="P2817" s="19"/>
      <c r="Q2817" s="11"/>
      <c r="R2817" s="11"/>
      <c r="T2817" s="10"/>
      <c r="U2817" s="10"/>
    </row>
    <row r="2818" spans="5:21" s="8" customFormat="1" ht="30" customHeight="1">
      <c r="E2818" s="10"/>
      <c r="K2818" s="10"/>
      <c r="M2818" s="10"/>
      <c r="N2818" s="11"/>
      <c r="O2818" s="11"/>
      <c r="P2818" s="19"/>
      <c r="Q2818" s="11"/>
      <c r="R2818" s="11"/>
      <c r="T2818" s="10"/>
      <c r="U2818" s="10"/>
    </row>
    <row r="2819" spans="5:21" s="8" customFormat="1" ht="30" customHeight="1">
      <c r="E2819" s="10"/>
      <c r="K2819" s="10"/>
      <c r="M2819" s="10"/>
      <c r="N2819" s="11"/>
      <c r="O2819" s="11"/>
      <c r="P2819" s="19"/>
      <c r="Q2819" s="11"/>
      <c r="R2819" s="11"/>
      <c r="T2819" s="10"/>
      <c r="U2819" s="10"/>
    </row>
    <row r="2820" spans="5:21" s="8" customFormat="1" ht="30" customHeight="1">
      <c r="E2820" s="10"/>
      <c r="K2820" s="10"/>
      <c r="M2820" s="10"/>
      <c r="N2820" s="11"/>
      <c r="O2820" s="11"/>
      <c r="P2820" s="19"/>
      <c r="Q2820" s="11"/>
      <c r="R2820" s="11"/>
      <c r="T2820" s="10"/>
      <c r="U2820" s="10"/>
    </row>
    <row r="2821" spans="5:21" s="8" customFormat="1" ht="30" customHeight="1">
      <c r="E2821" s="10"/>
      <c r="K2821" s="10"/>
      <c r="M2821" s="10"/>
      <c r="N2821" s="11"/>
      <c r="O2821" s="11"/>
      <c r="P2821" s="19"/>
      <c r="Q2821" s="11"/>
      <c r="R2821" s="11"/>
      <c r="T2821" s="10"/>
      <c r="U2821" s="10"/>
    </row>
    <row r="2822" spans="5:21" s="8" customFormat="1" ht="30" customHeight="1">
      <c r="E2822" s="10"/>
      <c r="K2822" s="10"/>
      <c r="M2822" s="10"/>
      <c r="N2822" s="11"/>
      <c r="O2822" s="11"/>
      <c r="P2822" s="19"/>
      <c r="Q2822" s="11"/>
      <c r="R2822" s="11"/>
      <c r="T2822" s="10"/>
      <c r="U2822" s="10"/>
    </row>
    <row r="2823" spans="5:21" s="8" customFormat="1" ht="30" customHeight="1">
      <c r="E2823" s="10"/>
      <c r="K2823" s="10"/>
      <c r="M2823" s="10"/>
      <c r="N2823" s="11"/>
      <c r="O2823" s="11"/>
      <c r="P2823" s="19"/>
      <c r="Q2823" s="11"/>
      <c r="R2823" s="11"/>
      <c r="T2823" s="10"/>
      <c r="U2823" s="10"/>
    </row>
    <row r="2824" spans="5:21" s="8" customFormat="1" ht="30" customHeight="1">
      <c r="E2824" s="10"/>
      <c r="K2824" s="10"/>
      <c r="M2824" s="10"/>
      <c r="N2824" s="11"/>
      <c r="O2824" s="11"/>
      <c r="P2824" s="19"/>
      <c r="Q2824" s="11"/>
      <c r="R2824" s="11"/>
      <c r="T2824" s="10"/>
      <c r="U2824" s="10"/>
    </row>
    <row r="2825" spans="5:21" s="8" customFormat="1" ht="30" customHeight="1">
      <c r="E2825" s="10"/>
      <c r="K2825" s="10"/>
      <c r="M2825" s="10"/>
      <c r="N2825" s="11"/>
      <c r="O2825" s="11"/>
      <c r="P2825" s="19"/>
      <c r="Q2825" s="11"/>
      <c r="R2825" s="11"/>
      <c r="T2825" s="10"/>
      <c r="U2825" s="10"/>
    </row>
    <row r="2826" spans="5:21" s="8" customFormat="1" ht="30" customHeight="1">
      <c r="E2826" s="10"/>
      <c r="K2826" s="10"/>
      <c r="M2826" s="10"/>
      <c r="N2826" s="11"/>
      <c r="O2826" s="11"/>
      <c r="P2826" s="19"/>
      <c r="Q2826" s="11"/>
      <c r="R2826" s="11"/>
      <c r="T2826" s="10"/>
      <c r="U2826" s="10"/>
    </row>
    <row r="2827" spans="5:21" s="8" customFormat="1" ht="30" customHeight="1">
      <c r="E2827" s="10"/>
      <c r="K2827" s="10"/>
      <c r="M2827" s="10"/>
      <c r="N2827" s="11"/>
      <c r="O2827" s="11"/>
      <c r="P2827" s="19"/>
      <c r="Q2827" s="11"/>
      <c r="R2827" s="11"/>
      <c r="T2827" s="10"/>
      <c r="U2827" s="10"/>
    </row>
    <row r="2828" spans="5:21" s="8" customFormat="1" ht="30" customHeight="1">
      <c r="E2828" s="10"/>
      <c r="K2828" s="10"/>
      <c r="M2828" s="10"/>
      <c r="N2828" s="11"/>
      <c r="O2828" s="11"/>
      <c r="P2828" s="19"/>
      <c r="Q2828" s="11"/>
      <c r="R2828" s="11"/>
      <c r="T2828" s="10"/>
      <c r="U2828" s="10"/>
    </row>
    <row r="2829" spans="5:21" s="8" customFormat="1" ht="30" customHeight="1">
      <c r="E2829" s="10"/>
      <c r="K2829" s="10"/>
      <c r="M2829" s="10"/>
      <c r="N2829" s="11"/>
      <c r="O2829" s="11"/>
      <c r="P2829" s="19"/>
      <c r="Q2829" s="11"/>
      <c r="R2829" s="11"/>
      <c r="T2829" s="10"/>
      <c r="U2829" s="10"/>
    </row>
    <row r="2830" spans="5:21" s="8" customFormat="1" ht="30" customHeight="1">
      <c r="E2830" s="10"/>
      <c r="K2830" s="10"/>
      <c r="M2830" s="10"/>
      <c r="N2830" s="11"/>
      <c r="O2830" s="11"/>
      <c r="P2830" s="19"/>
      <c r="Q2830" s="11"/>
      <c r="R2830" s="11"/>
      <c r="T2830" s="10"/>
      <c r="U2830" s="10"/>
    </row>
    <row r="2831" spans="5:21" s="8" customFormat="1" ht="30" customHeight="1">
      <c r="E2831" s="10"/>
      <c r="K2831" s="10"/>
      <c r="M2831" s="10"/>
      <c r="N2831" s="11"/>
      <c r="O2831" s="11"/>
      <c r="P2831" s="19"/>
      <c r="Q2831" s="11"/>
      <c r="R2831" s="11"/>
      <c r="T2831" s="10"/>
      <c r="U2831" s="10"/>
    </row>
    <row r="2832" spans="5:21" s="8" customFormat="1" ht="30" customHeight="1">
      <c r="E2832" s="10"/>
      <c r="K2832" s="10"/>
      <c r="M2832" s="10"/>
      <c r="N2832" s="11"/>
      <c r="O2832" s="11"/>
      <c r="P2832" s="19"/>
      <c r="Q2832" s="11"/>
      <c r="R2832" s="11"/>
      <c r="T2832" s="10"/>
      <c r="U2832" s="10"/>
    </row>
    <row r="2833" spans="5:21" s="8" customFormat="1" ht="30" customHeight="1">
      <c r="E2833" s="10"/>
      <c r="K2833" s="10"/>
      <c r="M2833" s="10"/>
      <c r="N2833" s="11"/>
      <c r="O2833" s="11"/>
      <c r="P2833" s="19"/>
      <c r="Q2833" s="11"/>
      <c r="R2833" s="11"/>
      <c r="T2833" s="10"/>
      <c r="U2833" s="10"/>
    </row>
    <row r="2834" spans="5:21" s="8" customFormat="1" ht="30" customHeight="1">
      <c r="E2834" s="10"/>
      <c r="K2834" s="10"/>
      <c r="M2834" s="10"/>
      <c r="N2834" s="11"/>
      <c r="O2834" s="11"/>
      <c r="P2834" s="19"/>
      <c r="Q2834" s="11"/>
      <c r="R2834" s="11"/>
      <c r="T2834" s="10"/>
      <c r="U2834" s="10"/>
    </row>
    <row r="2835" spans="5:21" s="8" customFormat="1" ht="30" customHeight="1">
      <c r="E2835" s="10"/>
      <c r="K2835" s="10"/>
      <c r="M2835" s="10"/>
      <c r="N2835" s="11"/>
      <c r="O2835" s="11"/>
      <c r="P2835" s="19"/>
      <c r="Q2835" s="11"/>
      <c r="R2835" s="11"/>
      <c r="T2835" s="10"/>
      <c r="U2835" s="10"/>
    </row>
    <row r="2836" spans="5:21" s="8" customFormat="1" ht="30" customHeight="1">
      <c r="E2836" s="10"/>
      <c r="K2836" s="10"/>
      <c r="M2836" s="10"/>
      <c r="N2836" s="11"/>
      <c r="O2836" s="11"/>
      <c r="P2836" s="19"/>
      <c r="Q2836" s="11"/>
      <c r="R2836" s="11"/>
      <c r="T2836" s="10"/>
      <c r="U2836" s="10"/>
    </row>
    <row r="2837" spans="5:21" s="8" customFormat="1" ht="30" customHeight="1">
      <c r="E2837" s="10"/>
      <c r="K2837" s="10"/>
      <c r="M2837" s="10"/>
      <c r="N2837" s="11"/>
      <c r="O2837" s="11"/>
      <c r="P2837" s="19"/>
      <c r="Q2837" s="11"/>
      <c r="R2837" s="11"/>
      <c r="T2837" s="10"/>
      <c r="U2837" s="10"/>
    </row>
    <row r="2838" spans="5:21" s="8" customFormat="1" ht="30" customHeight="1">
      <c r="E2838" s="10"/>
      <c r="K2838" s="10"/>
      <c r="M2838" s="10"/>
      <c r="N2838" s="11"/>
      <c r="O2838" s="11"/>
      <c r="P2838" s="19"/>
      <c r="Q2838" s="11"/>
      <c r="R2838" s="11"/>
      <c r="T2838" s="10"/>
      <c r="U2838" s="10"/>
    </row>
    <row r="2839" spans="5:21" s="8" customFormat="1" ht="30" customHeight="1">
      <c r="E2839" s="10"/>
      <c r="K2839" s="10"/>
      <c r="M2839" s="10"/>
      <c r="N2839" s="11"/>
      <c r="O2839" s="11"/>
      <c r="P2839" s="19"/>
      <c r="Q2839" s="11"/>
      <c r="R2839" s="11"/>
      <c r="T2839" s="10"/>
      <c r="U2839" s="10"/>
    </row>
    <row r="2840" spans="5:21" s="8" customFormat="1" ht="30" customHeight="1">
      <c r="E2840" s="10"/>
      <c r="K2840" s="10"/>
      <c r="M2840" s="10"/>
      <c r="N2840" s="11"/>
      <c r="O2840" s="11"/>
      <c r="P2840" s="19"/>
      <c r="Q2840" s="11"/>
      <c r="R2840" s="11"/>
      <c r="T2840" s="10"/>
      <c r="U2840" s="10"/>
    </row>
    <row r="2841" spans="5:21" s="8" customFormat="1" ht="30" customHeight="1">
      <c r="E2841" s="10"/>
      <c r="K2841" s="10"/>
      <c r="M2841" s="10"/>
      <c r="N2841" s="11"/>
      <c r="O2841" s="11"/>
      <c r="P2841" s="19"/>
      <c r="Q2841" s="11"/>
      <c r="R2841" s="11"/>
      <c r="T2841" s="10"/>
      <c r="U2841" s="10"/>
    </row>
    <row r="2842" spans="5:21" s="8" customFormat="1" ht="30" customHeight="1">
      <c r="E2842" s="10"/>
      <c r="K2842" s="10"/>
      <c r="M2842" s="10"/>
      <c r="N2842" s="11"/>
      <c r="O2842" s="11"/>
      <c r="P2842" s="19"/>
      <c r="Q2842" s="11"/>
      <c r="R2842" s="11"/>
      <c r="T2842" s="10"/>
      <c r="U2842" s="10"/>
    </row>
    <row r="2843" spans="5:21" s="8" customFormat="1" ht="30" customHeight="1">
      <c r="E2843" s="10"/>
      <c r="K2843" s="10"/>
      <c r="M2843" s="10"/>
      <c r="N2843" s="11"/>
      <c r="O2843" s="11"/>
      <c r="P2843" s="19"/>
      <c r="Q2843" s="11"/>
      <c r="R2843" s="11"/>
      <c r="T2843" s="10"/>
      <c r="U2843" s="10"/>
    </row>
    <row r="2844" spans="5:21" s="8" customFormat="1" ht="30" customHeight="1">
      <c r="E2844" s="10"/>
      <c r="K2844" s="10"/>
      <c r="M2844" s="10"/>
      <c r="N2844" s="11"/>
      <c r="O2844" s="11"/>
      <c r="P2844" s="19"/>
      <c r="Q2844" s="11"/>
      <c r="R2844" s="11"/>
      <c r="T2844" s="10"/>
      <c r="U2844" s="10"/>
    </row>
    <row r="2845" spans="5:21" s="8" customFormat="1" ht="30" customHeight="1">
      <c r="E2845" s="10"/>
      <c r="K2845" s="10"/>
      <c r="M2845" s="10"/>
      <c r="N2845" s="11"/>
      <c r="O2845" s="11"/>
      <c r="P2845" s="19"/>
      <c r="Q2845" s="11"/>
      <c r="R2845" s="11"/>
      <c r="T2845" s="10"/>
      <c r="U2845" s="10"/>
    </row>
    <row r="2846" spans="5:21" s="8" customFormat="1" ht="30" customHeight="1">
      <c r="E2846" s="10"/>
      <c r="K2846" s="10"/>
      <c r="M2846" s="10"/>
      <c r="N2846" s="11"/>
      <c r="O2846" s="11"/>
      <c r="P2846" s="19"/>
      <c r="Q2846" s="11"/>
      <c r="R2846" s="11"/>
      <c r="T2846" s="10"/>
      <c r="U2846" s="10"/>
    </row>
    <row r="2847" spans="5:21" s="8" customFormat="1" ht="30" customHeight="1">
      <c r="E2847" s="10"/>
      <c r="K2847" s="10"/>
      <c r="M2847" s="10"/>
      <c r="N2847" s="11"/>
      <c r="O2847" s="11"/>
      <c r="P2847" s="19"/>
      <c r="Q2847" s="11"/>
      <c r="R2847" s="11"/>
      <c r="T2847" s="10"/>
      <c r="U2847" s="10"/>
    </row>
    <row r="2848" spans="5:21" s="8" customFormat="1" ht="30" customHeight="1">
      <c r="E2848" s="10"/>
      <c r="K2848" s="10"/>
      <c r="M2848" s="10"/>
      <c r="N2848" s="11"/>
      <c r="O2848" s="11"/>
      <c r="P2848" s="19"/>
      <c r="Q2848" s="11"/>
      <c r="R2848" s="11"/>
      <c r="T2848" s="10"/>
      <c r="U2848" s="10"/>
    </row>
    <row r="2849" spans="5:21" s="8" customFormat="1" ht="30" customHeight="1">
      <c r="E2849" s="10"/>
      <c r="K2849" s="10"/>
      <c r="M2849" s="10"/>
      <c r="N2849" s="11"/>
      <c r="O2849" s="11"/>
      <c r="P2849" s="19"/>
      <c r="Q2849" s="11"/>
      <c r="R2849" s="11"/>
      <c r="T2849" s="10"/>
      <c r="U2849" s="10"/>
    </row>
    <row r="2850" spans="5:21" s="8" customFormat="1" ht="30" customHeight="1">
      <c r="E2850" s="10"/>
      <c r="K2850" s="10"/>
      <c r="M2850" s="10"/>
      <c r="N2850" s="11"/>
      <c r="O2850" s="11"/>
      <c r="P2850" s="19"/>
      <c r="Q2850" s="11"/>
      <c r="R2850" s="11"/>
      <c r="T2850" s="10"/>
      <c r="U2850" s="10"/>
    </row>
    <row r="2851" spans="5:21" s="8" customFormat="1" ht="30" customHeight="1">
      <c r="E2851" s="10"/>
      <c r="K2851" s="10"/>
      <c r="M2851" s="10"/>
      <c r="N2851" s="11"/>
      <c r="O2851" s="11"/>
      <c r="P2851" s="19"/>
      <c r="Q2851" s="11"/>
      <c r="R2851" s="11"/>
      <c r="T2851" s="10"/>
      <c r="U2851" s="10"/>
    </row>
    <row r="2852" spans="5:21" s="8" customFormat="1" ht="30" customHeight="1">
      <c r="E2852" s="10"/>
      <c r="K2852" s="10"/>
      <c r="M2852" s="10"/>
      <c r="N2852" s="11"/>
      <c r="O2852" s="11"/>
      <c r="P2852" s="19"/>
      <c r="Q2852" s="11"/>
      <c r="R2852" s="11"/>
      <c r="T2852" s="10"/>
      <c r="U2852" s="10"/>
    </row>
    <row r="2853" spans="5:21" s="8" customFormat="1" ht="30" customHeight="1">
      <c r="E2853" s="10"/>
      <c r="K2853" s="10"/>
      <c r="M2853" s="10"/>
      <c r="N2853" s="11"/>
      <c r="O2853" s="11"/>
      <c r="P2853" s="19"/>
      <c r="Q2853" s="11"/>
      <c r="R2853" s="11"/>
      <c r="T2853" s="10"/>
      <c r="U2853" s="10"/>
    </row>
    <row r="2854" spans="5:21" s="8" customFormat="1" ht="30" customHeight="1">
      <c r="E2854" s="10"/>
      <c r="K2854" s="10"/>
      <c r="M2854" s="10"/>
      <c r="N2854" s="11"/>
      <c r="O2854" s="11"/>
      <c r="P2854" s="19"/>
      <c r="Q2854" s="11"/>
      <c r="R2854" s="11"/>
      <c r="T2854" s="10"/>
      <c r="U2854" s="10"/>
    </row>
    <row r="2855" spans="5:21" s="8" customFormat="1" ht="30" customHeight="1">
      <c r="E2855" s="10"/>
      <c r="K2855" s="10"/>
      <c r="M2855" s="10"/>
      <c r="N2855" s="11"/>
      <c r="O2855" s="11"/>
      <c r="P2855" s="19"/>
      <c r="Q2855" s="11"/>
      <c r="R2855" s="11"/>
      <c r="T2855" s="10"/>
      <c r="U2855" s="10"/>
    </row>
    <row r="2856" spans="5:21" s="8" customFormat="1" ht="30" customHeight="1">
      <c r="E2856" s="10"/>
      <c r="K2856" s="10"/>
      <c r="M2856" s="10"/>
      <c r="N2856" s="11"/>
      <c r="O2856" s="11"/>
      <c r="P2856" s="19"/>
      <c r="Q2856" s="11"/>
      <c r="R2856" s="11"/>
      <c r="T2856" s="10"/>
      <c r="U2856" s="10"/>
    </row>
    <row r="2857" spans="5:21" s="8" customFormat="1" ht="30" customHeight="1">
      <c r="E2857" s="10"/>
      <c r="K2857" s="10"/>
      <c r="M2857" s="10"/>
      <c r="N2857" s="11"/>
      <c r="O2857" s="11"/>
      <c r="P2857" s="19"/>
      <c r="Q2857" s="11"/>
      <c r="R2857" s="11"/>
      <c r="T2857" s="10"/>
      <c r="U2857" s="10"/>
    </row>
    <row r="2858" spans="5:21" s="8" customFormat="1" ht="30" customHeight="1">
      <c r="E2858" s="10"/>
      <c r="K2858" s="10"/>
      <c r="M2858" s="10"/>
      <c r="N2858" s="11"/>
      <c r="O2858" s="11"/>
      <c r="P2858" s="19"/>
      <c r="Q2858" s="11"/>
      <c r="R2858" s="11"/>
      <c r="T2858" s="10"/>
      <c r="U2858" s="10"/>
    </row>
    <row r="2859" spans="5:21" s="8" customFormat="1" ht="30" customHeight="1">
      <c r="E2859" s="10"/>
      <c r="K2859" s="10"/>
      <c r="M2859" s="10"/>
      <c r="N2859" s="11"/>
      <c r="O2859" s="11"/>
      <c r="P2859" s="19"/>
      <c r="Q2859" s="11"/>
      <c r="R2859" s="11"/>
      <c r="T2859" s="10"/>
      <c r="U2859" s="10"/>
    </row>
    <row r="2860" spans="5:21" s="8" customFormat="1" ht="30" customHeight="1">
      <c r="E2860" s="10"/>
      <c r="K2860" s="10"/>
      <c r="M2860" s="10"/>
      <c r="N2860" s="11"/>
      <c r="O2860" s="11"/>
      <c r="P2860" s="19"/>
      <c r="Q2860" s="11"/>
      <c r="R2860" s="11"/>
      <c r="T2860" s="10"/>
      <c r="U2860" s="10"/>
    </row>
    <row r="2861" spans="5:21" s="8" customFormat="1" ht="30" customHeight="1">
      <c r="E2861" s="10"/>
      <c r="K2861" s="10"/>
      <c r="M2861" s="10"/>
      <c r="N2861" s="11"/>
      <c r="O2861" s="11"/>
      <c r="P2861" s="19"/>
      <c r="Q2861" s="11"/>
      <c r="R2861" s="11"/>
      <c r="T2861" s="10"/>
      <c r="U2861" s="10"/>
    </row>
    <row r="2862" spans="5:21" s="8" customFormat="1" ht="30" customHeight="1">
      <c r="E2862" s="10"/>
      <c r="K2862" s="10"/>
      <c r="M2862" s="10"/>
      <c r="N2862" s="11"/>
      <c r="O2862" s="11"/>
      <c r="P2862" s="19"/>
      <c r="Q2862" s="11"/>
      <c r="R2862" s="11"/>
      <c r="T2862" s="10"/>
      <c r="U2862" s="10"/>
    </row>
    <row r="2863" spans="5:21" s="8" customFormat="1" ht="30" customHeight="1">
      <c r="E2863" s="10"/>
      <c r="K2863" s="10"/>
      <c r="M2863" s="10"/>
      <c r="N2863" s="11"/>
      <c r="O2863" s="11"/>
      <c r="P2863" s="19"/>
      <c r="Q2863" s="11"/>
      <c r="R2863" s="11"/>
      <c r="T2863" s="10"/>
      <c r="U2863" s="10"/>
    </row>
    <row r="2864" spans="5:21" s="8" customFormat="1" ht="30" customHeight="1">
      <c r="E2864" s="10"/>
      <c r="K2864" s="10"/>
      <c r="M2864" s="10"/>
      <c r="N2864" s="11"/>
      <c r="O2864" s="11"/>
      <c r="P2864" s="19"/>
      <c r="Q2864" s="11"/>
      <c r="R2864" s="11"/>
      <c r="T2864" s="10"/>
      <c r="U2864" s="10"/>
    </row>
    <row r="2865" spans="5:21" s="8" customFormat="1" ht="30" customHeight="1">
      <c r="E2865" s="10"/>
      <c r="K2865" s="10"/>
      <c r="M2865" s="10"/>
      <c r="N2865" s="11"/>
      <c r="O2865" s="11"/>
      <c r="P2865" s="19"/>
      <c r="Q2865" s="11"/>
      <c r="R2865" s="11"/>
      <c r="T2865" s="10"/>
      <c r="U2865" s="10"/>
    </row>
    <row r="2866" spans="5:21" s="8" customFormat="1" ht="30" customHeight="1">
      <c r="E2866" s="10"/>
      <c r="K2866" s="10"/>
      <c r="M2866" s="10"/>
      <c r="N2866" s="11"/>
      <c r="O2866" s="11"/>
      <c r="P2866" s="19"/>
      <c r="Q2866" s="11"/>
      <c r="R2866" s="11"/>
      <c r="T2866" s="10"/>
      <c r="U2866" s="10"/>
    </row>
    <row r="2867" spans="5:21" s="8" customFormat="1" ht="30" customHeight="1">
      <c r="E2867" s="10"/>
      <c r="K2867" s="10"/>
      <c r="M2867" s="10"/>
      <c r="N2867" s="11"/>
      <c r="O2867" s="11"/>
      <c r="P2867" s="19"/>
      <c r="Q2867" s="11"/>
      <c r="R2867" s="11"/>
      <c r="T2867" s="10"/>
      <c r="U2867" s="10"/>
    </row>
    <row r="2868" spans="5:21" s="8" customFormat="1" ht="30" customHeight="1">
      <c r="E2868" s="10"/>
      <c r="K2868" s="10"/>
      <c r="M2868" s="10"/>
      <c r="N2868" s="11"/>
      <c r="O2868" s="11"/>
      <c r="P2868" s="19"/>
      <c r="Q2868" s="11"/>
      <c r="R2868" s="11"/>
      <c r="T2868" s="10"/>
      <c r="U2868" s="10"/>
    </row>
    <row r="2869" spans="5:21" s="8" customFormat="1" ht="30" customHeight="1">
      <c r="E2869" s="10"/>
      <c r="K2869" s="10"/>
      <c r="M2869" s="10"/>
      <c r="N2869" s="11"/>
      <c r="O2869" s="11"/>
      <c r="P2869" s="19"/>
      <c r="Q2869" s="11"/>
      <c r="R2869" s="11"/>
      <c r="T2869" s="10"/>
      <c r="U2869" s="10"/>
    </row>
    <row r="2870" spans="5:21" s="8" customFormat="1" ht="30" customHeight="1">
      <c r="E2870" s="10"/>
      <c r="K2870" s="10"/>
      <c r="M2870" s="10"/>
      <c r="N2870" s="11"/>
      <c r="O2870" s="11"/>
      <c r="P2870" s="19"/>
      <c r="Q2870" s="11"/>
      <c r="R2870" s="11"/>
      <c r="T2870" s="10"/>
      <c r="U2870" s="10"/>
    </row>
    <row r="2871" spans="5:21" s="8" customFormat="1" ht="30" customHeight="1">
      <c r="E2871" s="10"/>
      <c r="K2871" s="10"/>
      <c r="M2871" s="10"/>
      <c r="N2871" s="11"/>
      <c r="O2871" s="11"/>
      <c r="P2871" s="19"/>
      <c r="Q2871" s="11"/>
      <c r="R2871" s="11"/>
      <c r="T2871" s="10"/>
      <c r="U2871" s="10"/>
    </row>
    <row r="2872" spans="5:21" s="8" customFormat="1" ht="30" customHeight="1">
      <c r="E2872" s="10"/>
      <c r="K2872" s="10"/>
      <c r="M2872" s="10"/>
      <c r="N2872" s="11"/>
      <c r="O2872" s="11"/>
      <c r="P2872" s="19"/>
      <c r="Q2872" s="11"/>
      <c r="R2872" s="11"/>
      <c r="T2872" s="10"/>
      <c r="U2872" s="10"/>
    </row>
    <row r="2873" spans="5:21" s="8" customFormat="1" ht="30" customHeight="1">
      <c r="E2873" s="10"/>
      <c r="K2873" s="10"/>
      <c r="M2873" s="10"/>
      <c r="N2873" s="11"/>
      <c r="O2873" s="11"/>
      <c r="P2873" s="19"/>
      <c r="Q2873" s="11"/>
      <c r="R2873" s="11"/>
      <c r="T2873" s="10"/>
      <c r="U2873" s="10"/>
    </row>
    <row r="2874" spans="5:21" s="8" customFormat="1" ht="30" customHeight="1">
      <c r="E2874" s="10"/>
      <c r="K2874" s="10"/>
      <c r="M2874" s="10"/>
      <c r="N2874" s="11"/>
      <c r="O2874" s="11"/>
      <c r="P2874" s="19"/>
      <c r="Q2874" s="11"/>
      <c r="R2874" s="11"/>
      <c r="T2874" s="10"/>
      <c r="U2874" s="10"/>
    </row>
    <row r="2875" spans="5:21" s="8" customFormat="1" ht="30" customHeight="1">
      <c r="E2875" s="10"/>
      <c r="K2875" s="10"/>
      <c r="M2875" s="10"/>
      <c r="N2875" s="11"/>
      <c r="O2875" s="11"/>
      <c r="P2875" s="19"/>
      <c r="Q2875" s="11"/>
      <c r="R2875" s="11"/>
      <c r="T2875" s="10"/>
      <c r="U2875" s="10"/>
    </row>
    <row r="2876" spans="5:21" s="8" customFormat="1" ht="30" customHeight="1">
      <c r="E2876" s="10"/>
      <c r="K2876" s="10"/>
      <c r="M2876" s="10"/>
      <c r="N2876" s="11"/>
      <c r="O2876" s="11"/>
      <c r="P2876" s="19"/>
      <c r="Q2876" s="11"/>
      <c r="R2876" s="11"/>
      <c r="T2876" s="10"/>
      <c r="U2876" s="10"/>
    </row>
    <row r="2877" spans="5:21" s="8" customFormat="1" ht="30" customHeight="1">
      <c r="E2877" s="10"/>
      <c r="K2877" s="10"/>
      <c r="M2877" s="10"/>
      <c r="N2877" s="11"/>
      <c r="O2877" s="11"/>
      <c r="P2877" s="19"/>
      <c r="Q2877" s="11"/>
      <c r="R2877" s="11"/>
      <c r="T2877" s="10"/>
      <c r="U2877" s="10"/>
    </row>
    <row r="2878" spans="5:21" s="8" customFormat="1" ht="30" customHeight="1">
      <c r="E2878" s="10"/>
      <c r="K2878" s="10"/>
      <c r="M2878" s="10"/>
      <c r="N2878" s="11"/>
      <c r="O2878" s="11"/>
      <c r="P2878" s="19"/>
      <c r="Q2878" s="11"/>
      <c r="R2878" s="11"/>
      <c r="T2878" s="10"/>
      <c r="U2878" s="10"/>
    </row>
    <row r="2879" spans="5:21" s="8" customFormat="1" ht="30" customHeight="1">
      <c r="E2879" s="10"/>
      <c r="K2879" s="10"/>
      <c r="M2879" s="10"/>
      <c r="N2879" s="11"/>
      <c r="O2879" s="11"/>
      <c r="P2879" s="19"/>
      <c r="Q2879" s="11"/>
      <c r="R2879" s="11"/>
      <c r="T2879" s="10"/>
      <c r="U2879" s="10"/>
    </row>
    <row r="2880" spans="5:21" s="8" customFormat="1" ht="30" customHeight="1">
      <c r="E2880" s="10"/>
      <c r="K2880" s="10"/>
      <c r="M2880" s="10"/>
      <c r="N2880" s="11"/>
      <c r="O2880" s="11"/>
      <c r="P2880" s="19"/>
      <c r="Q2880" s="11"/>
      <c r="R2880" s="11"/>
      <c r="T2880" s="10"/>
      <c r="U2880" s="10"/>
    </row>
    <row r="2881" spans="5:21" s="8" customFormat="1" ht="30" customHeight="1">
      <c r="E2881" s="10"/>
      <c r="K2881" s="10"/>
      <c r="M2881" s="10"/>
      <c r="N2881" s="11"/>
      <c r="O2881" s="11"/>
      <c r="P2881" s="19"/>
      <c r="Q2881" s="11"/>
      <c r="R2881" s="11"/>
      <c r="T2881" s="10"/>
      <c r="U2881" s="10"/>
    </row>
    <row r="2882" spans="5:21" s="8" customFormat="1" ht="30" customHeight="1">
      <c r="E2882" s="10"/>
      <c r="K2882" s="10"/>
      <c r="M2882" s="10"/>
      <c r="N2882" s="11"/>
      <c r="O2882" s="11"/>
      <c r="P2882" s="19"/>
      <c r="Q2882" s="11"/>
      <c r="R2882" s="11"/>
      <c r="T2882" s="10"/>
      <c r="U2882" s="10"/>
    </row>
    <row r="2883" spans="5:21" s="8" customFormat="1" ht="30" customHeight="1">
      <c r="E2883" s="10"/>
      <c r="K2883" s="10"/>
      <c r="M2883" s="10"/>
      <c r="N2883" s="11"/>
      <c r="O2883" s="11"/>
      <c r="P2883" s="19"/>
      <c r="Q2883" s="11"/>
      <c r="R2883" s="11"/>
      <c r="T2883" s="10"/>
      <c r="U2883" s="10"/>
    </row>
    <row r="2884" spans="5:21" s="8" customFormat="1" ht="30" customHeight="1">
      <c r="E2884" s="10"/>
      <c r="K2884" s="10"/>
      <c r="M2884" s="10"/>
      <c r="N2884" s="11"/>
      <c r="O2884" s="11"/>
      <c r="P2884" s="19"/>
      <c r="Q2884" s="11"/>
      <c r="R2884" s="11"/>
      <c r="T2884" s="10"/>
      <c r="U2884" s="10"/>
    </row>
    <row r="2885" spans="5:21" s="8" customFormat="1" ht="30" customHeight="1">
      <c r="E2885" s="10"/>
      <c r="K2885" s="10"/>
      <c r="M2885" s="10"/>
      <c r="N2885" s="11"/>
      <c r="O2885" s="11"/>
      <c r="P2885" s="19"/>
      <c r="Q2885" s="11"/>
      <c r="R2885" s="11"/>
      <c r="T2885" s="10"/>
      <c r="U2885" s="10"/>
    </row>
    <row r="2886" spans="5:21" s="8" customFormat="1" ht="30" customHeight="1">
      <c r="E2886" s="10"/>
      <c r="K2886" s="10"/>
      <c r="M2886" s="10"/>
      <c r="N2886" s="11"/>
      <c r="O2886" s="11"/>
      <c r="P2886" s="19"/>
      <c r="Q2886" s="11"/>
      <c r="R2886" s="11"/>
      <c r="T2886" s="10"/>
      <c r="U2886" s="10"/>
    </row>
    <row r="2887" spans="5:21" s="8" customFormat="1" ht="30" customHeight="1">
      <c r="E2887" s="10"/>
      <c r="K2887" s="10"/>
      <c r="M2887" s="10"/>
      <c r="N2887" s="11"/>
      <c r="O2887" s="11"/>
      <c r="P2887" s="19"/>
      <c r="Q2887" s="11"/>
      <c r="R2887" s="11"/>
      <c r="T2887" s="10"/>
      <c r="U2887" s="10"/>
    </row>
    <row r="2888" spans="5:21" s="8" customFormat="1" ht="30" customHeight="1">
      <c r="E2888" s="10"/>
      <c r="K2888" s="10"/>
      <c r="M2888" s="10"/>
      <c r="N2888" s="11"/>
      <c r="O2888" s="11"/>
      <c r="P2888" s="19"/>
      <c r="Q2888" s="11"/>
      <c r="R2888" s="11"/>
      <c r="T2888" s="10"/>
      <c r="U2888" s="10"/>
    </row>
    <row r="2889" spans="5:21" s="8" customFormat="1" ht="30" customHeight="1">
      <c r="E2889" s="10"/>
      <c r="K2889" s="10"/>
      <c r="M2889" s="10"/>
      <c r="N2889" s="11"/>
      <c r="O2889" s="11"/>
      <c r="P2889" s="19"/>
      <c r="Q2889" s="11"/>
      <c r="R2889" s="11"/>
      <c r="T2889" s="10"/>
      <c r="U2889" s="10"/>
    </row>
    <row r="2890" spans="5:21" s="8" customFormat="1" ht="30" customHeight="1">
      <c r="E2890" s="10"/>
      <c r="K2890" s="10"/>
      <c r="M2890" s="10"/>
      <c r="N2890" s="11"/>
      <c r="O2890" s="11"/>
      <c r="P2890" s="19"/>
      <c r="Q2890" s="11"/>
      <c r="R2890" s="11"/>
      <c r="T2890" s="10"/>
      <c r="U2890" s="10"/>
    </row>
    <row r="2891" spans="5:21" s="8" customFormat="1" ht="30" customHeight="1">
      <c r="E2891" s="10"/>
      <c r="K2891" s="10"/>
      <c r="M2891" s="10"/>
      <c r="N2891" s="11"/>
      <c r="O2891" s="11"/>
      <c r="P2891" s="19"/>
      <c r="Q2891" s="11"/>
      <c r="R2891" s="11"/>
      <c r="T2891" s="10"/>
      <c r="U2891" s="10"/>
    </row>
    <row r="2892" spans="5:21" s="8" customFormat="1" ht="30" customHeight="1">
      <c r="E2892" s="10"/>
      <c r="K2892" s="10"/>
      <c r="M2892" s="10"/>
      <c r="N2892" s="11"/>
      <c r="O2892" s="11"/>
      <c r="P2892" s="19"/>
      <c r="Q2892" s="11"/>
      <c r="R2892" s="11"/>
      <c r="T2892" s="10"/>
      <c r="U2892" s="10"/>
    </row>
    <row r="2893" spans="5:21" s="8" customFormat="1" ht="30" customHeight="1">
      <c r="E2893" s="10"/>
      <c r="K2893" s="10"/>
      <c r="M2893" s="10"/>
      <c r="N2893" s="11"/>
      <c r="O2893" s="11"/>
      <c r="P2893" s="19"/>
      <c r="Q2893" s="11"/>
      <c r="R2893" s="11"/>
      <c r="T2893" s="10"/>
      <c r="U2893" s="10"/>
    </row>
    <row r="2894" spans="5:21" s="8" customFormat="1" ht="30" customHeight="1">
      <c r="E2894" s="10"/>
      <c r="K2894" s="10"/>
      <c r="M2894" s="10"/>
      <c r="N2894" s="11"/>
      <c r="O2894" s="11"/>
      <c r="P2894" s="19"/>
      <c r="Q2894" s="11"/>
      <c r="R2894" s="11"/>
      <c r="T2894" s="10"/>
      <c r="U2894" s="10"/>
    </row>
    <row r="2895" spans="5:21" s="8" customFormat="1" ht="30" customHeight="1">
      <c r="E2895" s="10"/>
      <c r="K2895" s="10"/>
      <c r="M2895" s="10"/>
      <c r="N2895" s="11"/>
      <c r="O2895" s="11"/>
      <c r="P2895" s="19"/>
      <c r="Q2895" s="11"/>
      <c r="R2895" s="11"/>
      <c r="T2895" s="10"/>
      <c r="U2895" s="10"/>
    </row>
    <row r="2896" spans="5:21" s="8" customFormat="1" ht="30" customHeight="1">
      <c r="E2896" s="10"/>
      <c r="K2896" s="10"/>
      <c r="M2896" s="10"/>
      <c r="N2896" s="11"/>
      <c r="O2896" s="11"/>
      <c r="P2896" s="19"/>
      <c r="Q2896" s="11"/>
      <c r="R2896" s="11"/>
      <c r="T2896" s="10"/>
      <c r="U2896" s="10"/>
    </row>
    <row r="2897" spans="5:21" s="8" customFormat="1" ht="30" customHeight="1">
      <c r="E2897" s="10"/>
      <c r="K2897" s="10"/>
      <c r="M2897" s="10"/>
      <c r="N2897" s="11"/>
      <c r="O2897" s="11"/>
      <c r="P2897" s="19"/>
      <c r="Q2897" s="11"/>
      <c r="R2897" s="11"/>
      <c r="T2897" s="10"/>
      <c r="U2897" s="10"/>
    </row>
    <row r="2898" spans="5:21" s="8" customFormat="1" ht="30" customHeight="1">
      <c r="E2898" s="10"/>
      <c r="K2898" s="10"/>
      <c r="M2898" s="10"/>
      <c r="N2898" s="11"/>
      <c r="O2898" s="11"/>
      <c r="P2898" s="19"/>
      <c r="Q2898" s="11"/>
      <c r="R2898" s="11"/>
      <c r="T2898" s="10"/>
      <c r="U2898" s="10"/>
    </row>
    <row r="2899" spans="5:21" s="8" customFormat="1" ht="30" customHeight="1">
      <c r="E2899" s="10"/>
      <c r="K2899" s="10"/>
      <c r="M2899" s="10"/>
      <c r="N2899" s="11"/>
      <c r="O2899" s="11"/>
      <c r="P2899" s="19"/>
      <c r="Q2899" s="11"/>
      <c r="R2899" s="11"/>
      <c r="T2899" s="10"/>
      <c r="U2899" s="10"/>
    </row>
    <row r="2900" spans="5:21" s="8" customFormat="1" ht="30" customHeight="1">
      <c r="E2900" s="10"/>
      <c r="K2900" s="10"/>
      <c r="M2900" s="10"/>
      <c r="N2900" s="11"/>
      <c r="O2900" s="11"/>
      <c r="P2900" s="19"/>
      <c r="Q2900" s="11"/>
      <c r="R2900" s="11"/>
      <c r="T2900" s="10"/>
      <c r="U2900" s="10"/>
    </row>
    <row r="2901" spans="5:21" s="8" customFormat="1" ht="30" customHeight="1">
      <c r="E2901" s="10"/>
      <c r="K2901" s="10"/>
      <c r="M2901" s="10"/>
      <c r="N2901" s="11"/>
      <c r="O2901" s="11"/>
      <c r="P2901" s="19"/>
      <c r="Q2901" s="11"/>
      <c r="R2901" s="11"/>
      <c r="T2901" s="10"/>
      <c r="U2901" s="10"/>
    </row>
    <row r="2902" spans="5:21" s="8" customFormat="1" ht="30" customHeight="1">
      <c r="E2902" s="10"/>
      <c r="K2902" s="10"/>
      <c r="M2902" s="10"/>
      <c r="N2902" s="11"/>
      <c r="O2902" s="11"/>
      <c r="P2902" s="19"/>
      <c r="Q2902" s="11"/>
      <c r="R2902" s="11"/>
      <c r="T2902" s="10"/>
      <c r="U2902" s="10"/>
    </row>
    <row r="2903" spans="5:21" s="8" customFormat="1" ht="30" customHeight="1">
      <c r="E2903" s="10"/>
      <c r="K2903" s="10"/>
      <c r="M2903" s="10"/>
      <c r="N2903" s="11"/>
      <c r="O2903" s="11"/>
      <c r="P2903" s="19"/>
      <c r="Q2903" s="11"/>
      <c r="R2903" s="11"/>
      <c r="T2903" s="10"/>
      <c r="U2903" s="10"/>
    </row>
    <row r="2904" spans="5:21" s="8" customFormat="1" ht="30" customHeight="1">
      <c r="E2904" s="10"/>
      <c r="K2904" s="10"/>
      <c r="M2904" s="10"/>
      <c r="N2904" s="11"/>
      <c r="O2904" s="11"/>
      <c r="P2904" s="19"/>
      <c r="Q2904" s="11"/>
      <c r="R2904" s="11"/>
      <c r="T2904" s="10"/>
      <c r="U2904" s="10"/>
    </row>
    <row r="2905" spans="5:21" s="8" customFormat="1" ht="30" customHeight="1">
      <c r="E2905" s="10"/>
      <c r="K2905" s="10"/>
      <c r="M2905" s="10"/>
      <c r="N2905" s="11"/>
      <c r="O2905" s="11"/>
      <c r="P2905" s="19"/>
      <c r="Q2905" s="11"/>
      <c r="R2905" s="11"/>
      <c r="T2905" s="10"/>
      <c r="U2905" s="10"/>
    </row>
    <row r="2906" spans="5:21" s="8" customFormat="1" ht="30" customHeight="1">
      <c r="E2906" s="10"/>
      <c r="K2906" s="10"/>
      <c r="M2906" s="10"/>
      <c r="N2906" s="11"/>
      <c r="O2906" s="11"/>
      <c r="P2906" s="19"/>
      <c r="Q2906" s="11"/>
      <c r="R2906" s="11"/>
      <c r="T2906" s="10"/>
      <c r="U2906" s="10"/>
    </row>
    <row r="2907" spans="5:21" s="8" customFormat="1" ht="30" customHeight="1">
      <c r="E2907" s="10"/>
      <c r="K2907" s="10"/>
      <c r="M2907" s="10"/>
      <c r="N2907" s="11"/>
      <c r="O2907" s="11"/>
      <c r="P2907" s="19"/>
      <c r="Q2907" s="11"/>
      <c r="R2907" s="11"/>
      <c r="T2907" s="10"/>
      <c r="U2907" s="10"/>
    </row>
    <row r="2908" spans="5:21" s="8" customFormat="1" ht="30" customHeight="1">
      <c r="E2908" s="10"/>
      <c r="K2908" s="10"/>
      <c r="M2908" s="10"/>
      <c r="N2908" s="11"/>
      <c r="O2908" s="11"/>
      <c r="P2908" s="19"/>
      <c r="Q2908" s="11"/>
      <c r="R2908" s="11"/>
      <c r="T2908" s="10"/>
      <c r="U2908" s="10"/>
    </row>
    <row r="2909" spans="5:21" s="8" customFormat="1" ht="30" customHeight="1">
      <c r="E2909" s="10"/>
      <c r="K2909" s="10"/>
      <c r="M2909" s="10"/>
      <c r="N2909" s="11"/>
      <c r="O2909" s="11"/>
      <c r="P2909" s="19"/>
      <c r="Q2909" s="11"/>
      <c r="R2909" s="11"/>
      <c r="T2909" s="10"/>
      <c r="U2909" s="10"/>
    </row>
    <row r="2910" spans="5:21" s="8" customFormat="1" ht="30" customHeight="1">
      <c r="E2910" s="10"/>
      <c r="K2910" s="10"/>
      <c r="M2910" s="10"/>
      <c r="N2910" s="11"/>
      <c r="O2910" s="11"/>
      <c r="P2910" s="19"/>
      <c r="Q2910" s="11"/>
      <c r="R2910" s="11"/>
      <c r="T2910" s="10"/>
      <c r="U2910" s="10"/>
    </row>
    <row r="2911" spans="5:21" s="8" customFormat="1" ht="30" customHeight="1">
      <c r="E2911" s="10"/>
      <c r="K2911" s="10"/>
      <c r="M2911" s="10"/>
      <c r="N2911" s="11"/>
      <c r="O2911" s="11"/>
      <c r="P2911" s="19"/>
      <c r="Q2911" s="11"/>
      <c r="R2911" s="11"/>
      <c r="T2911" s="10"/>
      <c r="U2911" s="10"/>
    </row>
    <row r="2912" spans="5:21" s="8" customFormat="1" ht="30" customHeight="1">
      <c r="E2912" s="10"/>
      <c r="K2912" s="10"/>
      <c r="M2912" s="10"/>
      <c r="N2912" s="11"/>
      <c r="O2912" s="11"/>
      <c r="P2912" s="19"/>
      <c r="Q2912" s="11"/>
      <c r="R2912" s="11"/>
      <c r="T2912" s="10"/>
      <c r="U2912" s="10"/>
    </row>
    <row r="2913" spans="5:21" s="8" customFormat="1" ht="30" customHeight="1">
      <c r="E2913" s="10"/>
      <c r="K2913" s="10"/>
      <c r="M2913" s="10"/>
      <c r="N2913" s="11"/>
      <c r="O2913" s="11"/>
      <c r="P2913" s="19"/>
      <c r="Q2913" s="11"/>
      <c r="R2913" s="11"/>
      <c r="T2913" s="10"/>
      <c r="U2913" s="10"/>
    </row>
    <row r="2914" spans="5:21" s="8" customFormat="1" ht="30" customHeight="1">
      <c r="E2914" s="10"/>
      <c r="K2914" s="10"/>
      <c r="M2914" s="10"/>
      <c r="N2914" s="11"/>
      <c r="O2914" s="11"/>
      <c r="P2914" s="19"/>
      <c r="Q2914" s="11"/>
      <c r="R2914" s="11"/>
      <c r="T2914" s="10"/>
      <c r="U2914" s="10"/>
    </row>
    <row r="2915" spans="5:21" s="8" customFormat="1" ht="30" customHeight="1">
      <c r="E2915" s="10"/>
      <c r="K2915" s="10"/>
      <c r="M2915" s="10"/>
      <c r="N2915" s="11"/>
      <c r="O2915" s="11"/>
      <c r="P2915" s="19"/>
      <c r="Q2915" s="11"/>
      <c r="R2915" s="11"/>
      <c r="T2915" s="10"/>
      <c r="U2915" s="10"/>
    </row>
    <row r="2916" spans="5:21" s="8" customFormat="1" ht="30" customHeight="1">
      <c r="E2916" s="10"/>
      <c r="K2916" s="10"/>
      <c r="M2916" s="10"/>
      <c r="N2916" s="11"/>
      <c r="O2916" s="11"/>
      <c r="P2916" s="19"/>
      <c r="Q2916" s="11"/>
      <c r="R2916" s="11"/>
      <c r="T2916" s="10"/>
      <c r="U2916" s="10"/>
    </row>
    <row r="2917" spans="5:21" s="8" customFormat="1" ht="30" customHeight="1">
      <c r="E2917" s="10"/>
      <c r="K2917" s="10"/>
      <c r="M2917" s="10"/>
      <c r="N2917" s="11"/>
      <c r="O2917" s="11"/>
      <c r="P2917" s="19"/>
      <c r="Q2917" s="11"/>
      <c r="R2917" s="11"/>
      <c r="T2917" s="10"/>
      <c r="U2917" s="10"/>
    </row>
    <row r="2918" spans="5:21" s="8" customFormat="1" ht="30" customHeight="1">
      <c r="E2918" s="10"/>
      <c r="K2918" s="10"/>
      <c r="M2918" s="10"/>
      <c r="N2918" s="11"/>
      <c r="O2918" s="11"/>
      <c r="P2918" s="19"/>
      <c r="Q2918" s="11"/>
      <c r="R2918" s="11"/>
      <c r="T2918" s="10"/>
      <c r="U2918" s="10"/>
    </row>
    <row r="2919" spans="5:21" s="8" customFormat="1" ht="30" customHeight="1">
      <c r="E2919" s="10"/>
      <c r="K2919" s="10"/>
      <c r="M2919" s="10"/>
      <c r="N2919" s="11"/>
      <c r="O2919" s="11"/>
      <c r="P2919" s="19"/>
      <c r="Q2919" s="11"/>
      <c r="R2919" s="11"/>
      <c r="T2919" s="10"/>
      <c r="U2919" s="10"/>
    </row>
    <row r="2920" spans="5:21" s="8" customFormat="1" ht="30" customHeight="1">
      <c r="E2920" s="10"/>
      <c r="K2920" s="10"/>
      <c r="M2920" s="10"/>
      <c r="N2920" s="11"/>
      <c r="O2920" s="11"/>
      <c r="P2920" s="19"/>
      <c r="Q2920" s="11"/>
      <c r="R2920" s="11"/>
      <c r="T2920" s="10"/>
      <c r="U2920" s="10"/>
    </row>
    <row r="2921" spans="5:21" s="8" customFormat="1" ht="30" customHeight="1">
      <c r="E2921" s="10"/>
      <c r="K2921" s="10"/>
      <c r="M2921" s="10"/>
      <c r="N2921" s="11"/>
      <c r="O2921" s="11"/>
      <c r="P2921" s="19"/>
      <c r="Q2921" s="11"/>
      <c r="R2921" s="11"/>
      <c r="T2921" s="10"/>
      <c r="U2921" s="10"/>
    </row>
    <row r="2922" spans="5:21" s="8" customFormat="1" ht="30" customHeight="1">
      <c r="E2922" s="10"/>
      <c r="K2922" s="10"/>
      <c r="M2922" s="10"/>
      <c r="N2922" s="11"/>
      <c r="O2922" s="11"/>
      <c r="P2922" s="19"/>
      <c r="Q2922" s="11"/>
      <c r="R2922" s="11"/>
      <c r="T2922" s="10"/>
      <c r="U2922" s="10"/>
    </row>
    <row r="2923" spans="5:21" s="8" customFormat="1" ht="30" customHeight="1">
      <c r="E2923" s="10"/>
      <c r="K2923" s="10"/>
      <c r="M2923" s="10"/>
      <c r="N2923" s="11"/>
      <c r="O2923" s="11"/>
      <c r="P2923" s="19"/>
      <c r="Q2923" s="11"/>
      <c r="R2923" s="11"/>
      <c r="T2923" s="10"/>
      <c r="U2923" s="10"/>
    </row>
    <row r="2924" spans="5:21" s="8" customFormat="1" ht="30" customHeight="1">
      <c r="E2924" s="10"/>
      <c r="K2924" s="10"/>
      <c r="M2924" s="10"/>
      <c r="N2924" s="11"/>
      <c r="O2924" s="11"/>
      <c r="P2924" s="19"/>
      <c r="Q2924" s="11"/>
      <c r="R2924" s="11"/>
      <c r="T2924" s="10"/>
      <c r="U2924" s="10"/>
    </row>
    <row r="2925" spans="5:21" s="8" customFormat="1" ht="30" customHeight="1">
      <c r="E2925" s="10"/>
      <c r="K2925" s="10"/>
      <c r="M2925" s="10"/>
      <c r="N2925" s="11"/>
      <c r="O2925" s="11"/>
      <c r="P2925" s="19"/>
      <c r="Q2925" s="11"/>
      <c r="R2925" s="11"/>
      <c r="T2925" s="10"/>
      <c r="U2925" s="10"/>
    </row>
    <row r="2926" spans="5:21" s="8" customFormat="1" ht="30" customHeight="1">
      <c r="E2926" s="10"/>
      <c r="K2926" s="10"/>
      <c r="M2926" s="10"/>
      <c r="N2926" s="11"/>
      <c r="O2926" s="11"/>
      <c r="P2926" s="19"/>
      <c r="Q2926" s="11"/>
      <c r="R2926" s="11"/>
      <c r="T2926" s="10"/>
      <c r="U2926" s="10"/>
    </row>
    <row r="2927" spans="5:21" s="8" customFormat="1" ht="30" customHeight="1">
      <c r="E2927" s="10"/>
      <c r="K2927" s="10"/>
      <c r="M2927" s="10"/>
      <c r="N2927" s="11"/>
      <c r="O2927" s="11"/>
      <c r="P2927" s="19"/>
      <c r="Q2927" s="11"/>
      <c r="R2927" s="11"/>
      <c r="T2927" s="10"/>
      <c r="U2927" s="10"/>
    </row>
    <row r="2928" spans="5:21" s="8" customFormat="1" ht="30" customHeight="1">
      <c r="E2928" s="10"/>
      <c r="K2928" s="10"/>
      <c r="M2928" s="10"/>
      <c r="N2928" s="11"/>
      <c r="O2928" s="11"/>
      <c r="P2928" s="19"/>
      <c r="Q2928" s="11"/>
      <c r="R2928" s="11"/>
      <c r="T2928" s="10"/>
      <c r="U2928" s="10"/>
    </row>
    <row r="2929" spans="5:21" s="8" customFormat="1" ht="30" customHeight="1">
      <c r="E2929" s="10"/>
      <c r="K2929" s="10"/>
      <c r="M2929" s="10"/>
      <c r="N2929" s="11"/>
      <c r="O2929" s="11"/>
      <c r="P2929" s="19"/>
      <c r="Q2929" s="11"/>
      <c r="R2929" s="11"/>
      <c r="T2929" s="10"/>
      <c r="U2929" s="10"/>
    </row>
    <row r="2930" spans="5:21" s="8" customFormat="1" ht="30" customHeight="1">
      <c r="E2930" s="10"/>
      <c r="K2930" s="10"/>
      <c r="M2930" s="10"/>
      <c r="N2930" s="11"/>
      <c r="O2930" s="11"/>
      <c r="P2930" s="19"/>
      <c r="Q2930" s="11"/>
      <c r="R2930" s="11"/>
      <c r="T2930" s="10"/>
      <c r="U2930" s="10"/>
    </row>
    <row r="2931" spans="5:21" s="8" customFormat="1" ht="30" customHeight="1">
      <c r="E2931" s="10"/>
      <c r="K2931" s="10"/>
      <c r="M2931" s="10"/>
      <c r="N2931" s="11"/>
      <c r="O2931" s="11"/>
      <c r="P2931" s="19"/>
      <c r="Q2931" s="11"/>
      <c r="R2931" s="11"/>
      <c r="T2931" s="10"/>
      <c r="U2931" s="10"/>
    </row>
    <row r="2932" spans="5:21" s="8" customFormat="1" ht="30" customHeight="1">
      <c r="E2932" s="10"/>
      <c r="K2932" s="10"/>
      <c r="M2932" s="10"/>
      <c r="N2932" s="11"/>
      <c r="O2932" s="11"/>
      <c r="P2932" s="19"/>
      <c r="Q2932" s="11"/>
      <c r="R2932" s="11"/>
      <c r="T2932" s="10"/>
      <c r="U2932" s="10"/>
    </row>
    <row r="2933" spans="5:21" s="8" customFormat="1" ht="30" customHeight="1">
      <c r="E2933" s="10"/>
      <c r="K2933" s="10"/>
      <c r="M2933" s="10"/>
      <c r="N2933" s="11"/>
      <c r="O2933" s="11"/>
      <c r="P2933" s="19"/>
      <c r="Q2933" s="11"/>
      <c r="R2933" s="11"/>
      <c r="T2933" s="10"/>
      <c r="U2933" s="10"/>
    </row>
    <row r="2934" spans="5:21" s="8" customFormat="1" ht="30" customHeight="1">
      <c r="E2934" s="10"/>
      <c r="K2934" s="10"/>
      <c r="M2934" s="10"/>
      <c r="N2934" s="11"/>
      <c r="O2934" s="11"/>
      <c r="P2934" s="19"/>
      <c r="Q2934" s="11"/>
      <c r="R2934" s="11"/>
      <c r="T2934" s="10"/>
      <c r="U2934" s="10"/>
    </row>
    <row r="2935" spans="5:21" s="8" customFormat="1" ht="30" customHeight="1">
      <c r="E2935" s="10"/>
      <c r="K2935" s="10"/>
      <c r="M2935" s="10"/>
      <c r="N2935" s="11"/>
      <c r="O2935" s="11"/>
      <c r="P2935" s="19"/>
      <c r="Q2935" s="11"/>
      <c r="R2935" s="11"/>
      <c r="T2935" s="10"/>
      <c r="U2935" s="10"/>
    </row>
    <row r="2936" spans="5:21" s="8" customFormat="1" ht="30" customHeight="1">
      <c r="E2936" s="10"/>
      <c r="K2936" s="10"/>
      <c r="M2936" s="10"/>
      <c r="N2936" s="11"/>
      <c r="O2936" s="11"/>
      <c r="P2936" s="19"/>
      <c r="Q2936" s="11"/>
      <c r="R2936" s="11"/>
      <c r="T2936" s="10"/>
      <c r="U2936" s="10"/>
    </row>
    <row r="2937" spans="5:21" s="8" customFormat="1" ht="30" customHeight="1">
      <c r="E2937" s="10"/>
      <c r="K2937" s="10"/>
      <c r="M2937" s="10"/>
      <c r="N2937" s="11"/>
      <c r="O2937" s="11"/>
      <c r="P2937" s="19"/>
      <c r="Q2937" s="11"/>
      <c r="R2937" s="11"/>
      <c r="T2937" s="10"/>
      <c r="U2937" s="10"/>
    </row>
    <row r="2938" spans="5:21" s="8" customFormat="1" ht="30" customHeight="1">
      <c r="E2938" s="10"/>
      <c r="K2938" s="10"/>
      <c r="M2938" s="10"/>
      <c r="N2938" s="11"/>
      <c r="O2938" s="11"/>
      <c r="P2938" s="19"/>
      <c r="Q2938" s="11"/>
      <c r="R2938" s="11"/>
      <c r="T2938" s="10"/>
      <c r="U2938" s="10"/>
    </row>
    <row r="2939" spans="5:21" s="8" customFormat="1" ht="30" customHeight="1">
      <c r="E2939" s="10"/>
      <c r="K2939" s="10"/>
      <c r="M2939" s="10"/>
      <c r="N2939" s="11"/>
      <c r="O2939" s="11"/>
      <c r="P2939" s="19"/>
      <c r="Q2939" s="11"/>
      <c r="R2939" s="11"/>
      <c r="T2939" s="10"/>
      <c r="U2939" s="10"/>
    </row>
    <row r="2940" spans="5:21" s="8" customFormat="1" ht="30" customHeight="1">
      <c r="E2940" s="10"/>
      <c r="K2940" s="10"/>
      <c r="M2940" s="10"/>
      <c r="N2940" s="11"/>
      <c r="O2940" s="11"/>
      <c r="P2940" s="19"/>
      <c r="Q2940" s="11"/>
      <c r="R2940" s="11"/>
      <c r="T2940" s="10"/>
      <c r="U2940" s="10"/>
    </row>
    <row r="2941" spans="5:21" s="8" customFormat="1" ht="30" customHeight="1">
      <c r="E2941" s="10"/>
      <c r="K2941" s="10"/>
      <c r="M2941" s="10"/>
      <c r="N2941" s="11"/>
      <c r="O2941" s="11"/>
      <c r="P2941" s="19"/>
      <c r="Q2941" s="11"/>
      <c r="R2941" s="11"/>
      <c r="T2941" s="10"/>
      <c r="U2941" s="10"/>
    </row>
    <row r="2942" spans="5:21" s="8" customFormat="1" ht="30" customHeight="1">
      <c r="E2942" s="10"/>
      <c r="K2942" s="10"/>
      <c r="M2942" s="10"/>
      <c r="N2942" s="11"/>
      <c r="O2942" s="11"/>
      <c r="P2942" s="19"/>
      <c r="Q2942" s="11"/>
      <c r="R2942" s="11"/>
      <c r="T2942" s="10"/>
      <c r="U2942" s="10"/>
    </row>
    <row r="2943" spans="5:21" s="8" customFormat="1" ht="30" customHeight="1">
      <c r="E2943" s="10"/>
      <c r="K2943" s="10"/>
      <c r="M2943" s="10"/>
      <c r="N2943" s="11"/>
      <c r="O2943" s="11"/>
      <c r="P2943" s="19"/>
      <c r="Q2943" s="11"/>
      <c r="R2943" s="11"/>
      <c r="T2943" s="10"/>
      <c r="U2943" s="10"/>
    </row>
    <row r="2944" spans="5:21" s="8" customFormat="1" ht="30" customHeight="1">
      <c r="E2944" s="10"/>
      <c r="K2944" s="10"/>
      <c r="M2944" s="10"/>
      <c r="N2944" s="11"/>
      <c r="O2944" s="11"/>
      <c r="P2944" s="19"/>
      <c r="Q2944" s="11"/>
      <c r="R2944" s="11"/>
      <c r="T2944" s="10"/>
      <c r="U2944" s="10"/>
    </row>
    <row r="2945" spans="5:21" s="8" customFormat="1" ht="30" customHeight="1">
      <c r="E2945" s="10"/>
      <c r="K2945" s="10"/>
      <c r="M2945" s="10"/>
      <c r="N2945" s="11"/>
      <c r="O2945" s="11"/>
      <c r="P2945" s="19"/>
      <c r="Q2945" s="11"/>
      <c r="R2945" s="11"/>
      <c r="T2945" s="10"/>
      <c r="U2945" s="10"/>
    </row>
    <row r="2946" spans="5:21" s="8" customFormat="1" ht="30" customHeight="1">
      <c r="E2946" s="10"/>
      <c r="K2946" s="10"/>
      <c r="M2946" s="10"/>
      <c r="N2946" s="11"/>
      <c r="O2946" s="11"/>
      <c r="P2946" s="19"/>
      <c r="Q2946" s="11"/>
      <c r="R2946" s="11"/>
      <c r="T2946" s="10"/>
      <c r="U2946" s="10"/>
    </row>
    <row r="2947" spans="5:21" s="8" customFormat="1" ht="30" customHeight="1">
      <c r="E2947" s="10"/>
      <c r="K2947" s="10"/>
      <c r="M2947" s="10"/>
      <c r="N2947" s="11"/>
      <c r="O2947" s="11"/>
      <c r="P2947" s="19"/>
      <c r="Q2947" s="11"/>
      <c r="R2947" s="11"/>
      <c r="T2947" s="10"/>
      <c r="U2947" s="10"/>
    </row>
    <row r="2948" spans="5:21" s="8" customFormat="1" ht="30" customHeight="1">
      <c r="E2948" s="10"/>
      <c r="K2948" s="10"/>
      <c r="M2948" s="10"/>
      <c r="N2948" s="11"/>
      <c r="O2948" s="11"/>
      <c r="P2948" s="19"/>
      <c r="Q2948" s="11"/>
      <c r="R2948" s="11"/>
      <c r="T2948" s="10"/>
      <c r="U2948" s="10"/>
    </row>
    <row r="2949" spans="5:21" s="8" customFormat="1" ht="30" customHeight="1">
      <c r="E2949" s="10"/>
      <c r="K2949" s="10"/>
      <c r="M2949" s="10"/>
      <c r="N2949" s="11"/>
      <c r="O2949" s="11"/>
      <c r="P2949" s="19"/>
      <c r="Q2949" s="11"/>
      <c r="R2949" s="11"/>
      <c r="T2949" s="10"/>
      <c r="U2949" s="10"/>
    </row>
    <row r="2950" spans="5:21" s="8" customFormat="1" ht="30" customHeight="1">
      <c r="E2950" s="10"/>
      <c r="K2950" s="10"/>
      <c r="M2950" s="10"/>
      <c r="N2950" s="11"/>
      <c r="O2950" s="11"/>
      <c r="P2950" s="19"/>
      <c r="Q2950" s="11"/>
      <c r="R2950" s="11"/>
      <c r="T2950" s="10"/>
      <c r="U2950" s="10"/>
    </row>
    <row r="2951" spans="5:21" s="8" customFormat="1" ht="30" customHeight="1">
      <c r="E2951" s="10"/>
      <c r="K2951" s="10"/>
      <c r="M2951" s="10"/>
      <c r="N2951" s="11"/>
      <c r="O2951" s="11"/>
      <c r="P2951" s="19"/>
      <c r="Q2951" s="11"/>
      <c r="R2951" s="11"/>
      <c r="T2951" s="10"/>
      <c r="U2951" s="10"/>
    </row>
    <row r="2952" spans="5:21" s="8" customFormat="1" ht="30" customHeight="1">
      <c r="E2952" s="10"/>
      <c r="K2952" s="10"/>
      <c r="M2952" s="10"/>
      <c r="N2952" s="11"/>
      <c r="O2952" s="11"/>
      <c r="P2952" s="19"/>
      <c r="Q2952" s="11"/>
      <c r="R2952" s="11"/>
      <c r="T2952" s="10"/>
      <c r="U2952" s="10"/>
    </row>
    <row r="2953" spans="5:21" s="8" customFormat="1" ht="30" customHeight="1">
      <c r="E2953" s="10"/>
      <c r="K2953" s="10"/>
      <c r="M2953" s="10"/>
      <c r="N2953" s="11"/>
      <c r="O2953" s="11"/>
      <c r="P2953" s="19"/>
      <c r="Q2953" s="11"/>
      <c r="R2953" s="11"/>
      <c r="T2953" s="10"/>
      <c r="U2953" s="10"/>
    </row>
    <row r="2954" spans="5:21" s="8" customFormat="1" ht="30" customHeight="1">
      <c r="E2954" s="10"/>
      <c r="K2954" s="10"/>
      <c r="M2954" s="10"/>
      <c r="N2954" s="11"/>
      <c r="O2954" s="11"/>
      <c r="P2954" s="19"/>
      <c r="Q2954" s="11"/>
      <c r="R2954" s="11"/>
      <c r="T2954" s="10"/>
      <c r="U2954" s="10"/>
    </row>
    <row r="2955" spans="5:21" s="8" customFormat="1" ht="30" customHeight="1">
      <c r="E2955" s="10"/>
      <c r="K2955" s="10"/>
      <c r="M2955" s="10"/>
      <c r="N2955" s="11"/>
      <c r="O2955" s="11"/>
      <c r="P2955" s="19"/>
      <c r="Q2955" s="11"/>
      <c r="R2955" s="11"/>
      <c r="T2955" s="10"/>
      <c r="U2955" s="10"/>
    </row>
    <row r="2956" spans="5:21" s="8" customFormat="1" ht="30" customHeight="1">
      <c r="E2956" s="10"/>
      <c r="K2956" s="10"/>
      <c r="M2956" s="10"/>
      <c r="N2956" s="11"/>
      <c r="O2956" s="11"/>
      <c r="P2956" s="19"/>
      <c r="Q2956" s="11"/>
      <c r="R2956" s="11"/>
      <c r="T2956" s="10"/>
      <c r="U2956" s="10"/>
    </row>
    <row r="2957" spans="5:21" s="8" customFormat="1" ht="30" customHeight="1">
      <c r="E2957" s="10"/>
      <c r="K2957" s="10"/>
      <c r="M2957" s="10"/>
      <c r="N2957" s="11"/>
      <c r="O2957" s="11"/>
      <c r="P2957" s="19"/>
      <c r="Q2957" s="11"/>
      <c r="R2957" s="11"/>
      <c r="T2957" s="10"/>
      <c r="U2957" s="10"/>
    </row>
    <row r="2958" spans="5:21" s="8" customFormat="1" ht="30" customHeight="1">
      <c r="E2958" s="10"/>
      <c r="K2958" s="10"/>
      <c r="M2958" s="10"/>
      <c r="N2958" s="11"/>
      <c r="O2958" s="11"/>
      <c r="P2958" s="19"/>
      <c r="Q2958" s="11"/>
      <c r="R2958" s="11"/>
      <c r="T2958" s="10"/>
      <c r="U2958" s="10"/>
    </row>
    <row r="2959" spans="5:21" s="8" customFormat="1" ht="30" customHeight="1">
      <c r="E2959" s="10"/>
      <c r="K2959" s="10"/>
      <c r="M2959" s="10"/>
      <c r="N2959" s="11"/>
      <c r="O2959" s="11"/>
      <c r="P2959" s="19"/>
      <c r="Q2959" s="11"/>
      <c r="R2959" s="11"/>
      <c r="T2959" s="10"/>
      <c r="U2959" s="10"/>
    </row>
    <row r="2960" spans="5:21" s="8" customFormat="1" ht="30" customHeight="1">
      <c r="E2960" s="10"/>
      <c r="K2960" s="10"/>
      <c r="M2960" s="10"/>
      <c r="N2960" s="11"/>
      <c r="O2960" s="11"/>
      <c r="P2960" s="19"/>
      <c r="Q2960" s="11"/>
      <c r="R2960" s="11"/>
      <c r="T2960" s="10"/>
      <c r="U2960" s="10"/>
    </row>
    <row r="2961" spans="5:21" s="8" customFormat="1" ht="30" customHeight="1">
      <c r="E2961" s="10"/>
      <c r="K2961" s="10"/>
      <c r="M2961" s="10"/>
      <c r="N2961" s="11"/>
      <c r="O2961" s="11"/>
      <c r="P2961" s="19"/>
      <c r="Q2961" s="11"/>
      <c r="R2961" s="11"/>
      <c r="T2961" s="10"/>
      <c r="U2961" s="10"/>
    </row>
    <row r="2962" spans="5:21" s="8" customFormat="1" ht="30" customHeight="1">
      <c r="E2962" s="10"/>
      <c r="K2962" s="10"/>
      <c r="M2962" s="10"/>
      <c r="N2962" s="11"/>
      <c r="O2962" s="11"/>
      <c r="P2962" s="19"/>
      <c r="Q2962" s="11"/>
      <c r="R2962" s="11"/>
      <c r="T2962" s="10"/>
      <c r="U2962" s="10"/>
    </row>
    <row r="2963" spans="5:21" s="8" customFormat="1" ht="30" customHeight="1">
      <c r="E2963" s="10"/>
      <c r="K2963" s="10"/>
      <c r="M2963" s="10"/>
      <c r="N2963" s="11"/>
      <c r="O2963" s="11"/>
      <c r="P2963" s="19"/>
      <c r="Q2963" s="11"/>
      <c r="R2963" s="11"/>
      <c r="T2963" s="10"/>
      <c r="U2963" s="10"/>
    </row>
    <row r="2964" spans="5:21" s="8" customFormat="1" ht="30" customHeight="1">
      <c r="E2964" s="10"/>
      <c r="K2964" s="10"/>
      <c r="M2964" s="10"/>
      <c r="N2964" s="11"/>
      <c r="O2964" s="11"/>
      <c r="P2964" s="19"/>
      <c r="Q2964" s="11"/>
      <c r="R2964" s="11"/>
      <c r="T2964" s="10"/>
      <c r="U2964" s="10"/>
    </row>
    <row r="2965" spans="5:21" s="8" customFormat="1" ht="30" customHeight="1">
      <c r="E2965" s="10"/>
      <c r="K2965" s="10"/>
      <c r="M2965" s="10"/>
      <c r="N2965" s="11"/>
      <c r="O2965" s="11"/>
      <c r="P2965" s="19"/>
      <c r="Q2965" s="11"/>
      <c r="R2965" s="11"/>
      <c r="T2965" s="10"/>
      <c r="U2965" s="10"/>
    </row>
    <row r="2966" spans="5:21" s="8" customFormat="1" ht="30" customHeight="1">
      <c r="E2966" s="10"/>
      <c r="K2966" s="10"/>
      <c r="M2966" s="10"/>
      <c r="N2966" s="11"/>
      <c r="O2966" s="11"/>
      <c r="P2966" s="19"/>
      <c r="Q2966" s="11"/>
      <c r="R2966" s="11"/>
      <c r="T2966" s="10"/>
      <c r="U2966" s="10"/>
    </row>
    <row r="2967" spans="5:21" s="8" customFormat="1" ht="30" customHeight="1">
      <c r="E2967" s="10"/>
      <c r="K2967" s="10"/>
      <c r="M2967" s="10"/>
      <c r="N2967" s="11"/>
      <c r="O2967" s="11"/>
      <c r="P2967" s="19"/>
      <c r="Q2967" s="11"/>
      <c r="R2967" s="11"/>
      <c r="T2967" s="10"/>
      <c r="U2967" s="10"/>
    </row>
    <row r="2968" spans="5:21" s="8" customFormat="1" ht="30" customHeight="1">
      <c r="E2968" s="10"/>
      <c r="K2968" s="10"/>
      <c r="M2968" s="10"/>
      <c r="N2968" s="11"/>
      <c r="O2968" s="11"/>
      <c r="P2968" s="19"/>
      <c r="Q2968" s="11"/>
      <c r="R2968" s="11"/>
      <c r="T2968" s="10"/>
      <c r="U2968" s="10"/>
    </row>
    <row r="2969" spans="5:21" s="8" customFormat="1" ht="30" customHeight="1">
      <c r="E2969" s="10"/>
      <c r="K2969" s="10"/>
      <c r="M2969" s="10"/>
      <c r="N2969" s="11"/>
      <c r="O2969" s="11"/>
      <c r="P2969" s="19"/>
      <c r="Q2969" s="11"/>
      <c r="R2969" s="11"/>
      <c r="T2969" s="10"/>
      <c r="U2969" s="10"/>
    </row>
    <row r="2970" spans="5:21" s="8" customFormat="1" ht="30" customHeight="1">
      <c r="E2970" s="10"/>
      <c r="K2970" s="10"/>
      <c r="M2970" s="10"/>
      <c r="N2970" s="11"/>
      <c r="O2970" s="11"/>
      <c r="P2970" s="19"/>
      <c r="Q2970" s="11"/>
      <c r="R2970" s="11"/>
      <c r="T2970" s="10"/>
      <c r="U2970" s="10"/>
    </row>
    <row r="2971" spans="5:21" s="8" customFormat="1" ht="30" customHeight="1">
      <c r="E2971" s="10"/>
      <c r="K2971" s="10"/>
      <c r="M2971" s="10"/>
      <c r="N2971" s="11"/>
      <c r="O2971" s="11"/>
      <c r="P2971" s="19"/>
      <c r="Q2971" s="11"/>
      <c r="R2971" s="11"/>
      <c r="T2971" s="10"/>
      <c r="U2971" s="10"/>
    </row>
    <row r="2972" spans="5:21" s="8" customFormat="1" ht="30" customHeight="1">
      <c r="E2972" s="10"/>
      <c r="K2972" s="10"/>
      <c r="M2972" s="10"/>
      <c r="N2972" s="11"/>
      <c r="O2972" s="11"/>
      <c r="P2972" s="19"/>
      <c r="Q2972" s="11"/>
      <c r="R2972" s="11"/>
      <c r="T2972" s="10"/>
      <c r="U2972" s="10"/>
    </row>
    <row r="2973" spans="5:21" s="8" customFormat="1" ht="30" customHeight="1">
      <c r="E2973" s="10"/>
      <c r="K2973" s="10"/>
      <c r="M2973" s="10"/>
      <c r="N2973" s="11"/>
      <c r="O2973" s="11"/>
      <c r="P2973" s="19"/>
      <c r="Q2973" s="11"/>
      <c r="R2973" s="11"/>
      <c r="T2973" s="10"/>
      <c r="U2973" s="10"/>
    </row>
    <row r="2974" spans="5:21" s="8" customFormat="1" ht="30" customHeight="1">
      <c r="E2974" s="10"/>
      <c r="K2974" s="10"/>
      <c r="M2974" s="10"/>
      <c r="N2974" s="11"/>
      <c r="O2974" s="11"/>
      <c r="P2974" s="19"/>
      <c r="Q2974" s="11"/>
      <c r="R2974" s="11"/>
      <c r="T2974" s="10"/>
      <c r="U2974" s="10"/>
    </row>
    <row r="2975" spans="5:21" s="8" customFormat="1" ht="30" customHeight="1">
      <c r="E2975" s="10"/>
      <c r="K2975" s="10"/>
      <c r="M2975" s="10"/>
      <c r="N2975" s="11"/>
      <c r="O2975" s="11"/>
      <c r="P2975" s="19"/>
      <c r="Q2975" s="11"/>
      <c r="R2975" s="11"/>
      <c r="T2975" s="10"/>
      <c r="U2975" s="10"/>
    </row>
    <row r="2976" spans="5:21" s="8" customFormat="1" ht="30" customHeight="1">
      <c r="E2976" s="10"/>
      <c r="K2976" s="10"/>
      <c r="M2976" s="10"/>
      <c r="N2976" s="11"/>
      <c r="O2976" s="11"/>
      <c r="P2976" s="19"/>
      <c r="Q2976" s="11"/>
      <c r="R2976" s="11"/>
      <c r="T2976" s="10"/>
      <c r="U2976" s="10"/>
    </row>
    <row r="2977" spans="5:21" s="8" customFormat="1" ht="30" customHeight="1">
      <c r="E2977" s="10"/>
      <c r="K2977" s="10"/>
      <c r="M2977" s="10"/>
      <c r="N2977" s="11"/>
      <c r="O2977" s="11"/>
      <c r="P2977" s="19"/>
      <c r="Q2977" s="11"/>
      <c r="R2977" s="11"/>
      <c r="T2977" s="10"/>
      <c r="U2977" s="10"/>
    </row>
    <row r="2978" spans="5:21" s="8" customFormat="1" ht="30" customHeight="1">
      <c r="E2978" s="10"/>
      <c r="K2978" s="10"/>
      <c r="M2978" s="10"/>
      <c r="N2978" s="11"/>
      <c r="O2978" s="11"/>
      <c r="P2978" s="19"/>
      <c r="Q2978" s="11"/>
      <c r="R2978" s="11"/>
      <c r="T2978" s="10"/>
      <c r="U2978" s="10"/>
    </row>
    <row r="2979" spans="5:21" s="8" customFormat="1" ht="30" customHeight="1">
      <c r="E2979" s="10"/>
      <c r="K2979" s="10"/>
      <c r="M2979" s="10"/>
      <c r="N2979" s="11"/>
      <c r="O2979" s="11"/>
      <c r="P2979" s="19"/>
      <c r="Q2979" s="11"/>
      <c r="R2979" s="11"/>
      <c r="T2979" s="10"/>
      <c r="U2979" s="10"/>
    </row>
    <row r="2980" spans="5:21" s="8" customFormat="1" ht="30" customHeight="1">
      <c r="E2980" s="10"/>
      <c r="K2980" s="10"/>
      <c r="M2980" s="10"/>
      <c r="N2980" s="11"/>
      <c r="O2980" s="11"/>
      <c r="P2980" s="19"/>
      <c r="Q2980" s="11"/>
      <c r="R2980" s="11"/>
      <c r="T2980" s="10"/>
      <c r="U2980" s="10"/>
    </row>
    <row r="2981" spans="5:21" s="8" customFormat="1" ht="30" customHeight="1">
      <c r="E2981" s="10"/>
      <c r="K2981" s="10"/>
      <c r="M2981" s="10"/>
      <c r="N2981" s="11"/>
      <c r="O2981" s="11"/>
      <c r="P2981" s="19"/>
      <c r="Q2981" s="11"/>
      <c r="R2981" s="11"/>
      <c r="T2981" s="10"/>
      <c r="U2981" s="10"/>
    </row>
    <row r="2982" spans="5:21" s="8" customFormat="1" ht="30" customHeight="1">
      <c r="E2982" s="10"/>
      <c r="K2982" s="10"/>
      <c r="M2982" s="10"/>
      <c r="N2982" s="11"/>
      <c r="O2982" s="11"/>
      <c r="P2982" s="19"/>
      <c r="Q2982" s="11"/>
      <c r="R2982" s="11"/>
      <c r="T2982" s="10"/>
      <c r="U2982" s="10"/>
    </row>
    <row r="2983" spans="5:21" s="8" customFormat="1" ht="30" customHeight="1">
      <c r="E2983" s="10"/>
      <c r="K2983" s="10"/>
      <c r="M2983" s="10"/>
      <c r="N2983" s="11"/>
      <c r="O2983" s="11"/>
      <c r="P2983" s="19"/>
      <c r="Q2983" s="11"/>
      <c r="R2983" s="11"/>
      <c r="T2983" s="10"/>
      <c r="U2983" s="10"/>
    </row>
    <row r="2984" spans="5:21" s="8" customFormat="1" ht="30" customHeight="1">
      <c r="E2984" s="10"/>
      <c r="K2984" s="10"/>
      <c r="M2984" s="10"/>
      <c r="N2984" s="11"/>
      <c r="O2984" s="11"/>
      <c r="P2984" s="19"/>
      <c r="Q2984" s="11"/>
      <c r="R2984" s="11"/>
      <c r="T2984" s="10"/>
      <c r="U2984" s="10"/>
    </row>
    <row r="2985" spans="5:21" s="8" customFormat="1" ht="30" customHeight="1">
      <c r="E2985" s="10"/>
      <c r="K2985" s="10"/>
      <c r="M2985" s="10"/>
      <c r="N2985" s="11"/>
      <c r="O2985" s="11"/>
      <c r="P2985" s="19"/>
      <c r="Q2985" s="11"/>
      <c r="R2985" s="11"/>
      <c r="T2985" s="10"/>
      <c r="U2985" s="10"/>
    </row>
    <row r="2986" spans="5:21" s="8" customFormat="1" ht="30" customHeight="1">
      <c r="E2986" s="10"/>
      <c r="K2986" s="10"/>
      <c r="M2986" s="10"/>
      <c r="N2986" s="11"/>
      <c r="O2986" s="11"/>
      <c r="P2986" s="19"/>
      <c r="Q2986" s="11"/>
      <c r="R2986" s="11"/>
      <c r="T2986" s="10"/>
      <c r="U2986" s="10"/>
    </row>
    <row r="2987" spans="5:21" s="8" customFormat="1" ht="30" customHeight="1">
      <c r="E2987" s="10"/>
      <c r="K2987" s="10"/>
      <c r="M2987" s="10"/>
      <c r="N2987" s="11"/>
      <c r="O2987" s="11"/>
      <c r="P2987" s="19"/>
      <c r="Q2987" s="11"/>
      <c r="R2987" s="11"/>
      <c r="T2987" s="10"/>
      <c r="U2987" s="10"/>
    </row>
    <row r="2988" spans="5:21" s="8" customFormat="1" ht="30" customHeight="1">
      <c r="E2988" s="10"/>
      <c r="K2988" s="10"/>
      <c r="M2988" s="10"/>
      <c r="N2988" s="11"/>
      <c r="O2988" s="11"/>
      <c r="P2988" s="19"/>
      <c r="Q2988" s="11"/>
      <c r="R2988" s="11"/>
      <c r="T2988" s="10"/>
      <c r="U2988" s="10"/>
    </row>
    <row r="2989" spans="5:21" s="8" customFormat="1" ht="30" customHeight="1">
      <c r="E2989" s="10"/>
      <c r="K2989" s="10"/>
      <c r="M2989" s="10"/>
      <c r="N2989" s="11"/>
      <c r="O2989" s="11"/>
      <c r="P2989" s="19"/>
      <c r="Q2989" s="11"/>
      <c r="R2989" s="11"/>
      <c r="T2989" s="10"/>
      <c r="U2989" s="10"/>
    </row>
    <row r="2990" spans="5:21" s="8" customFormat="1" ht="30" customHeight="1">
      <c r="E2990" s="10"/>
      <c r="K2990" s="10"/>
      <c r="M2990" s="10"/>
      <c r="N2990" s="11"/>
      <c r="O2990" s="11"/>
      <c r="P2990" s="19"/>
      <c r="Q2990" s="11"/>
      <c r="R2990" s="11"/>
      <c r="T2990" s="10"/>
      <c r="U2990" s="10"/>
    </row>
    <row r="2991" spans="5:21" s="8" customFormat="1" ht="30" customHeight="1">
      <c r="E2991" s="10"/>
      <c r="K2991" s="10"/>
      <c r="M2991" s="10"/>
      <c r="N2991" s="11"/>
      <c r="O2991" s="11"/>
      <c r="P2991" s="19"/>
      <c r="Q2991" s="11"/>
      <c r="R2991" s="11"/>
      <c r="T2991" s="10"/>
      <c r="U2991" s="10"/>
    </row>
    <row r="2992" spans="5:21" s="8" customFormat="1" ht="30" customHeight="1">
      <c r="E2992" s="10"/>
      <c r="K2992" s="10"/>
      <c r="M2992" s="10"/>
      <c r="N2992" s="11"/>
      <c r="O2992" s="11"/>
      <c r="P2992" s="19"/>
      <c r="Q2992" s="11"/>
      <c r="R2992" s="11"/>
      <c r="T2992" s="10"/>
      <c r="U2992" s="10"/>
    </row>
    <row r="2993" spans="5:21" s="8" customFormat="1" ht="30" customHeight="1">
      <c r="E2993" s="10"/>
      <c r="K2993" s="10"/>
      <c r="M2993" s="10"/>
      <c r="N2993" s="11"/>
      <c r="O2993" s="11"/>
      <c r="P2993" s="19"/>
      <c r="Q2993" s="11"/>
      <c r="R2993" s="11"/>
      <c r="T2993" s="10"/>
      <c r="U2993" s="10"/>
    </row>
    <row r="2994" spans="5:21" s="8" customFormat="1" ht="30" customHeight="1">
      <c r="E2994" s="10"/>
      <c r="K2994" s="10"/>
      <c r="M2994" s="10"/>
      <c r="N2994" s="11"/>
      <c r="O2994" s="11"/>
      <c r="P2994" s="19"/>
      <c r="Q2994" s="11"/>
      <c r="R2994" s="11"/>
      <c r="T2994" s="10"/>
      <c r="U2994" s="10"/>
    </row>
    <row r="2995" spans="5:21" s="8" customFormat="1" ht="30" customHeight="1">
      <c r="E2995" s="10"/>
      <c r="K2995" s="10"/>
      <c r="M2995" s="10"/>
      <c r="N2995" s="11"/>
      <c r="O2995" s="11"/>
      <c r="P2995" s="19"/>
      <c r="Q2995" s="11"/>
      <c r="R2995" s="11"/>
      <c r="T2995" s="10"/>
      <c r="U2995" s="10"/>
    </row>
    <row r="2996" spans="5:21" s="8" customFormat="1" ht="30" customHeight="1">
      <c r="E2996" s="10"/>
      <c r="K2996" s="10"/>
      <c r="M2996" s="10"/>
      <c r="N2996" s="11"/>
      <c r="O2996" s="11"/>
      <c r="P2996" s="19"/>
      <c r="Q2996" s="11"/>
      <c r="R2996" s="11"/>
      <c r="T2996" s="10"/>
      <c r="U2996" s="10"/>
    </row>
    <row r="2997" spans="5:21" s="8" customFormat="1" ht="30" customHeight="1">
      <c r="E2997" s="10"/>
      <c r="K2997" s="10"/>
      <c r="M2997" s="10"/>
      <c r="N2997" s="11"/>
      <c r="O2997" s="11"/>
      <c r="P2997" s="19"/>
      <c r="Q2997" s="11"/>
      <c r="R2997" s="11"/>
      <c r="T2997" s="10"/>
      <c r="U2997" s="10"/>
    </row>
    <row r="2998" spans="5:21" s="8" customFormat="1" ht="30" customHeight="1">
      <c r="E2998" s="10"/>
      <c r="K2998" s="10"/>
      <c r="M2998" s="10"/>
      <c r="N2998" s="11"/>
      <c r="O2998" s="11"/>
      <c r="P2998" s="19"/>
      <c r="Q2998" s="11"/>
      <c r="R2998" s="11"/>
      <c r="T2998" s="10"/>
      <c r="U2998" s="10"/>
    </row>
    <row r="2999" spans="5:21" s="8" customFormat="1" ht="30" customHeight="1">
      <c r="E2999" s="10"/>
      <c r="K2999" s="10"/>
      <c r="M2999" s="10"/>
      <c r="N2999" s="11"/>
      <c r="O2999" s="11"/>
      <c r="P2999" s="19"/>
      <c r="Q2999" s="11"/>
      <c r="R2999" s="11"/>
      <c r="T2999" s="10"/>
      <c r="U2999" s="10"/>
    </row>
    <row r="3000" spans="5:21" s="8" customFormat="1" ht="30" customHeight="1">
      <c r="E3000" s="10"/>
      <c r="K3000" s="10"/>
      <c r="M3000" s="10"/>
      <c r="N3000" s="11"/>
      <c r="O3000" s="11"/>
      <c r="P3000" s="19"/>
      <c r="Q3000" s="11"/>
      <c r="R3000" s="11"/>
      <c r="T3000" s="10"/>
      <c r="U3000" s="10"/>
    </row>
    <row r="3001" spans="5:21" s="8" customFormat="1" ht="30" customHeight="1">
      <c r="E3001" s="10"/>
      <c r="K3001" s="10"/>
      <c r="M3001" s="10"/>
      <c r="N3001" s="11"/>
      <c r="O3001" s="11"/>
      <c r="P3001" s="19"/>
      <c r="Q3001" s="11"/>
      <c r="R3001" s="11"/>
      <c r="T3001" s="10"/>
      <c r="U3001" s="10"/>
    </row>
    <row r="3002" spans="5:21" s="8" customFormat="1" ht="30" customHeight="1">
      <c r="E3002" s="10"/>
      <c r="K3002" s="10"/>
      <c r="M3002" s="10"/>
      <c r="N3002" s="11"/>
      <c r="O3002" s="11"/>
      <c r="P3002" s="19"/>
      <c r="Q3002" s="11"/>
      <c r="R3002" s="11"/>
      <c r="T3002" s="10"/>
      <c r="U3002" s="10"/>
    </row>
    <row r="3003" spans="5:21" s="8" customFormat="1" ht="30" customHeight="1">
      <c r="E3003" s="10"/>
      <c r="K3003" s="10"/>
      <c r="M3003" s="10"/>
      <c r="N3003" s="11"/>
      <c r="O3003" s="11"/>
      <c r="P3003" s="19"/>
      <c r="Q3003" s="11"/>
      <c r="R3003" s="11"/>
      <c r="T3003" s="10"/>
      <c r="U3003" s="10"/>
    </row>
    <row r="3004" spans="5:21" s="8" customFormat="1" ht="30" customHeight="1">
      <c r="E3004" s="10"/>
      <c r="K3004" s="10"/>
      <c r="M3004" s="10"/>
      <c r="N3004" s="11"/>
      <c r="O3004" s="11"/>
      <c r="P3004" s="19"/>
      <c r="Q3004" s="11"/>
      <c r="R3004" s="11"/>
      <c r="T3004" s="10"/>
      <c r="U3004" s="10"/>
    </row>
    <row r="3005" spans="5:21" s="8" customFormat="1" ht="30" customHeight="1">
      <c r="E3005" s="10"/>
      <c r="K3005" s="10"/>
      <c r="M3005" s="10"/>
      <c r="N3005" s="11"/>
      <c r="O3005" s="11"/>
      <c r="P3005" s="19"/>
      <c r="Q3005" s="11"/>
      <c r="R3005" s="11"/>
      <c r="T3005" s="10"/>
      <c r="U3005" s="10"/>
    </row>
    <row r="3006" spans="5:21" s="8" customFormat="1" ht="30" customHeight="1">
      <c r="E3006" s="10"/>
      <c r="K3006" s="10"/>
      <c r="M3006" s="10"/>
      <c r="N3006" s="11"/>
      <c r="O3006" s="11"/>
      <c r="P3006" s="19"/>
      <c r="Q3006" s="11"/>
      <c r="R3006" s="11"/>
      <c r="T3006" s="10"/>
      <c r="U3006" s="10"/>
    </row>
    <row r="3007" spans="5:21" s="8" customFormat="1" ht="30" customHeight="1">
      <c r="E3007" s="10"/>
      <c r="K3007" s="10"/>
      <c r="M3007" s="10"/>
      <c r="N3007" s="11"/>
      <c r="O3007" s="11"/>
      <c r="P3007" s="19"/>
      <c r="Q3007" s="11"/>
      <c r="R3007" s="11"/>
      <c r="T3007" s="10"/>
      <c r="U3007" s="10"/>
    </row>
    <row r="3008" spans="5:21" s="8" customFormat="1" ht="30" customHeight="1">
      <c r="E3008" s="10"/>
      <c r="K3008" s="10"/>
      <c r="M3008" s="10"/>
      <c r="N3008" s="11"/>
      <c r="O3008" s="11"/>
      <c r="P3008" s="19"/>
      <c r="Q3008" s="11"/>
      <c r="R3008" s="11"/>
      <c r="T3008" s="10"/>
      <c r="U3008" s="10"/>
    </row>
    <row r="3009" spans="5:21" s="8" customFormat="1" ht="30" customHeight="1">
      <c r="E3009" s="10"/>
      <c r="K3009" s="10"/>
      <c r="M3009" s="10"/>
      <c r="N3009" s="11"/>
      <c r="O3009" s="11"/>
      <c r="P3009" s="19"/>
      <c r="Q3009" s="11"/>
      <c r="R3009" s="11"/>
      <c r="T3009" s="10"/>
      <c r="U3009" s="10"/>
    </row>
    <row r="3010" spans="5:21" s="8" customFormat="1" ht="30" customHeight="1">
      <c r="E3010" s="10"/>
      <c r="K3010" s="10"/>
      <c r="M3010" s="10"/>
      <c r="N3010" s="11"/>
      <c r="O3010" s="11"/>
      <c r="P3010" s="19"/>
      <c r="Q3010" s="11"/>
      <c r="R3010" s="11"/>
      <c r="T3010" s="10"/>
      <c r="U3010" s="10"/>
    </row>
    <row r="3011" spans="5:21" s="8" customFormat="1" ht="30" customHeight="1">
      <c r="E3011" s="10"/>
      <c r="K3011" s="10"/>
      <c r="M3011" s="10"/>
      <c r="N3011" s="11"/>
      <c r="O3011" s="11"/>
      <c r="P3011" s="19"/>
      <c r="Q3011" s="11"/>
      <c r="R3011" s="11"/>
      <c r="T3011" s="10"/>
      <c r="U3011" s="10"/>
    </row>
    <row r="3012" spans="5:21" s="8" customFormat="1" ht="30" customHeight="1">
      <c r="E3012" s="10"/>
      <c r="K3012" s="10"/>
      <c r="M3012" s="10"/>
      <c r="N3012" s="11"/>
      <c r="O3012" s="11"/>
      <c r="P3012" s="19"/>
      <c r="Q3012" s="11"/>
      <c r="R3012" s="11"/>
      <c r="T3012" s="10"/>
      <c r="U3012" s="10"/>
    </row>
    <row r="3013" spans="5:21" s="8" customFormat="1" ht="30" customHeight="1">
      <c r="E3013" s="10"/>
      <c r="K3013" s="10"/>
      <c r="M3013" s="10"/>
      <c r="N3013" s="11"/>
      <c r="O3013" s="11"/>
      <c r="P3013" s="19"/>
      <c r="Q3013" s="11"/>
      <c r="R3013" s="11"/>
      <c r="T3013" s="10"/>
      <c r="U3013" s="10"/>
    </row>
    <row r="3014" spans="5:21" s="8" customFormat="1" ht="30" customHeight="1">
      <c r="E3014" s="10"/>
      <c r="K3014" s="10"/>
      <c r="M3014" s="10"/>
      <c r="N3014" s="11"/>
      <c r="O3014" s="11"/>
      <c r="P3014" s="19"/>
      <c r="Q3014" s="11"/>
      <c r="R3014" s="11"/>
      <c r="T3014" s="10"/>
      <c r="U3014" s="10"/>
    </row>
    <row r="3015" spans="5:21" s="8" customFormat="1" ht="30" customHeight="1">
      <c r="E3015" s="10"/>
      <c r="K3015" s="10"/>
      <c r="M3015" s="10"/>
      <c r="N3015" s="11"/>
      <c r="O3015" s="11"/>
      <c r="P3015" s="19"/>
      <c r="Q3015" s="11"/>
      <c r="R3015" s="11"/>
      <c r="T3015" s="10"/>
      <c r="U3015" s="10"/>
    </row>
    <row r="3016" spans="5:21" s="8" customFormat="1" ht="30" customHeight="1">
      <c r="E3016" s="10"/>
      <c r="K3016" s="10"/>
      <c r="M3016" s="10"/>
      <c r="N3016" s="11"/>
      <c r="O3016" s="11"/>
      <c r="P3016" s="19"/>
      <c r="Q3016" s="11"/>
      <c r="R3016" s="11"/>
      <c r="T3016" s="10"/>
      <c r="U3016" s="10"/>
    </row>
    <row r="3017" spans="5:21" s="8" customFormat="1" ht="30" customHeight="1">
      <c r="E3017" s="10"/>
      <c r="K3017" s="10"/>
      <c r="M3017" s="10"/>
      <c r="N3017" s="11"/>
      <c r="O3017" s="11"/>
      <c r="P3017" s="19"/>
      <c r="Q3017" s="11"/>
      <c r="R3017" s="11"/>
      <c r="T3017" s="10"/>
      <c r="U3017" s="10"/>
    </row>
    <row r="3018" spans="5:21" s="8" customFormat="1" ht="30" customHeight="1">
      <c r="E3018" s="10"/>
      <c r="K3018" s="10"/>
      <c r="M3018" s="10"/>
      <c r="N3018" s="11"/>
      <c r="O3018" s="11"/>
      <c r="P3018" s="19"/>
      <c r="Q3018" s="11"/>
      <c r="R3018" s="11"/>
      <c r="T3018" s="10"/>
      <c r="U3018" s="10"/>
    </row>
    <row r="3019" spans="5:21" s="8" customFormat="1" ht="30" customHeight="1">
      <c r="E3019" s="10"/>
      <c r="K3019" s="10"/>
      <c r="M3019" s="10"/>
      <c r="N3019" s="11"/>
      <c r="O3019" s="11"/>
      <c r="P3019" s="19"/>
      <c r="Q3019" s="11"/>
      <c r="R3019" s="11"/>
      <c r="T3019" s="10"/>
      <c r="U3019" s="10"/>
    </row>
    <row r="3020" spans="5:21" s="8" customFormat="1" ht="30" customHeight="1">
      <c r="E3020" s="10"/>
      <c r="K3020" s="10"/>
      <c r="M3020" s="10"/>
      <c r="N3020" s="11"/>
      <c r="O3020" s="11"/>
      <c r="P3020" s="19"/>
      <c r="Q3020" s="11"/>
      <c r="R3020" s="11"/>
      <c r="T3020" s="10"/>
      <c r="U3020" s="10"/>
    </row>
    <row r="3021" spans="5:21" s="8" customFormat="1" ht="30" customHeight="1">
      <c r="E3021" s="10"/>
      <c r="K3021" s="10"/>
      <c r="M3021" s="10"/>
      <c r="N3021" s="11"/>
      <c r="O3021" s="11"/>
      <c r="P3021" s="19"/>
      <c r="Q3021" s="11"/>
      <c r="R3021" s="11"/>
      <c r="T3021" s="10"/>
      <c r="U3021" s="10"/>
    </row>
    <row r="3022" spans="5:21" s="8" customFormat="1" ht="30" customHeight="1">
      <c r="E3022" s="10"/>
      <c r="K3022" s="10"/>
      <c r="M3022" s="10"/>
      <c r="N3022" s="11"/>
      <c r="O3022" s="11"/>
      <c r="P3022" s="19"/>
      <c r="Q3022" s="11"/>
      <c r="R3022" s="11"/>
      <c r="T3022" s="10"/>
      <c r="U3022" s="10"/>
    </row>
    <row r="3023" spans="5:21" s="8" customFormat="1" ht="30" customHeight="1">
      <c r="E3023" s="10"/>
      <c r="K3023" s="10"/>
      <c r="M3023" s="10"/>
      <c r="N3023" s="11"/>
      <c r="O3023" s="11"/>
      <c r="P3023" s="19"/>
      <c r="Q3023" s="11"/>
      <c r="R3023" s="11"/>
      <c r="T3023" s="10"/>
      <c r="U3023" s="10"/>
    </row>
    <row r="3024" spans="5:21" s="8" customFormat="1" ht="30" customHeight="1">
      <c r="E3024" s="10"/>
      <c r="K3024" s="10"/>
      <c r="M3024" s="10"/>
      <c r="N3024" s="11"/>
      <c r="O3024" s="11"/>
      <c r="P3024" s="19"/>
      <c r="Q3024" s="11"/>
      <c r="R3024" s="11"/>
      <c r="T3024" s="10"/>
      <c r="U3024" s="10"/>
    </row>
    <row r="3025" spans="5:21" s="8" customFormat="1" ht="30" customHeight="1">
      <c r="E3025" s="10"/>
      <c r="K3025" s="10"/>
      <c r="M3025" s="10"/>
      <c r="N3025" s="11"/>
      <c r="O3025" s="11"/>
      <c r="P3025" s="19"/>
      <c r="Q3025" s="11"/>
      <c r="R3025" s="11"/>
      <c r="T3025" s="10"/>
      <c r="U3025" s="10"/>
    </row>
    <row r="3026" spans="5:21" s="8" customFormat="1" ht="30" customHeight="1">
      <c r="E3026" s="10"/>
      <c r="K3026" s="10"/>
      <c r="M3026" s="10"/>
      <c r="N3026" s="11"/>
      <c r="O3026" s="11"/>
      <c r="P3026" s="19"/>
      <c r="Q3026" s="11"/>
      <c r="R3026" s="11"/>
      <c r="T3026" s="10"/>
      <c r="U3026" s="10"/>
    </row>
    <row r="3027" spans="5:21" s="8" customFormat="1" ht="30" customHeight="1">
      <c r="E3027" s="10"/>
      <c r="K3027" s="10"/>
      <c r="M3027" s="10"/>
      <c r="N3027" s="11"/>
      <c r="O3027" s="11"/>
      <c r="P3027" s="19"/>
      <c r="Q3027" s="11"/>
      <c r="R3027" s="11"/>
      <c r="T3027" s="10"/>
      <c r="U3027" s="10"/>
    </row>
    <row r="3028" spans="5:21" s="8" customFormat="1" ht="30" customHeight="1">
      <c r="E3028" s="10"/>
      <c r="K3028" s="10"/>
      <c r="M3028" s="10"/>
      <c r="N3028" s="11"/>
      <c r="O3028" s="11"/>
      <c r="P3028" s="19"/>
      <c r="Q3028" s="11"/>
      <c r="R3028" s="11"/>
      <c r="T3028" s="10"/>
      <c r="U3028" s="10"/>
    </row>
    <row r="3029" spans="5:21" s="8" customFormat="1" ht="30" customHeight="1">
      <c r="E3029" s="10"/>
      <c r="K3029" s="10"/>
      <c r="M3029" s="10"/>
      <c r="N3029" s="11"/>
      <c r="O3029" s="11"/>
      <c r="P3029" s="19"/>
      <c r="Q3029" s="11"/>
      <c r="R3029" s="11"/>
      <c r="T3029" s="10"/>
      <c r="U3029" s="10"/>
    </row>
    <row r="3030" spans="5:21" s="8" customFormat="1" ht="30" customHeight="1">
      <c r="E3030" s="10"/>
      <c r="K3030" s="10"/>
      <c r="M3030" s="10"/>
      <c r="N3030" s="11"/>
      <c r="O3030" s="11"/>
      <c r="P3030" s="19"/>
      <c r="Q3030" s="11"/>
      <c r="R3030" s="11"/>
      <c r="T3030" s="10"/>
      <c r="U3030" s="10"/>
    </row>
    <row r="3031" spans="5:21" s="8" customFormat="1" ht="30" customHeight="1">
      <c r="E3031" s="10"/>
      <c r="K3031" s="10"/>
      <c r="M3031" s="10"/>
      <c r="N3031" s="11"/>
      <c r="O3031" s="11"/>
      <c r="P3031" s="19"/>
      <c r="Q3031" s="11"/>
      <c r="R3031" s="11"/>
      <c r="T3031" s="10"/>
      <c r="U3031" s="10"/>
    </row>
    <row r="3032" spans="5:21" s="8" customFormat="1" ht="30" customHeight="1">
      <c r="E3032" s="10"/>
      <c r="K3032" s="10"/>
      <c r="M3032" s="10"/>
      <c r="N3032" s="11"/>
      <c r="O3032" s="11"/>
      <c r="P3032" s="19"/>
      <c r="Q3032" s="11"/>
      <c r="R3032" s="11"/>
      <c r="T3032" s="10"/>
      <c r="U3032" s="10"/>
    </row>
    <row r="3033" spans="5:21" s="8" customFormat="1" ht="30" customHeight="1">
      <c r="E3033" s="10"/>
      <c r="K3033" s="10"/>
      <c r="M3033" s="10"/>
      <c r="N3033" s="11"/>
      <c r="O3033" s="11"/>
      <c r="P3033" s="19"/>
      <c r="Q3033" s="11"/>
      <c r="R3033" s="11"/>
      <c r="T3033" s="10"/>
      <c r="U3033" s="10"/>
    </row>
    <row r="3034" spans="5:21" s="8" customFormat="1" ht="30" customHeight="1">
      <c r="E3034" s="10"/>
      <c r="K3034" s="10"/>
      <c r="M3034" s="10"/>
      <c r="N3034" s="11"/>
      <c r="O3034" s="11"/>
      <c r="P3034" s="19"/>
      <c r="Q3034" s="11"/>
      <c r="R3034" s="11"/>
      <c r="T3034" s="10"/>
      <c r="U3034" s="10"/>
    </row>
    <row r="3035" spans="5:21" s="8" customFormat="1" ht="30" customHeight="1">
      <c r="E3035" s="10"/>
      <c r="K3035" s="10"/>
      <c r="M3035" s="10"/>
      <c r="N3035" s="11"/>
      <c r="O3035" s="11"/>
      <c r="P3035" s="19"/>
      <c r="Q3035" s="11"/>
      <c r="R3035" s="11"/>
      <c r="T3035" s="10"/>
      <c r="U3035" s="10"/>
    </row>
    <row r="3036" spans="5:21" s="8" customFormat="1" ht="30" customHeight="1">
      <c r="E3036" s="10"/>
      <c r="K3036" s="10"/>
      <c r="M3036" s="10"/>
      <c r="N3036" s="11"/>
      <c r="O3036" s="11"/>
      <c r="P3036" s="19"/>
      <c r="Q3036" s="11"/>
      <c r="R3036" s="11"/>
      <c r="T3036" s="10"/>
      <c r="U3036" s="10"/>
    </row>
    <row r="3037" spans="5:21" s="8" customFormat="1" ht="30" customHeight="1">
      <c r="E3037" s="10"/>
      <c r="K3037" s="10"/>
      <c r="M3037" s="10"/>
      <c r="N3037" s="11"/>
      <c r="O3037" s="11"/>
      <c r="P3037" s="19"/>
      <c r="Q3037" s="11"/>
      <c r="R3037" s="11"/>
      <c r="T3037" s="10"/>
      <c r="U3037" s="10"/>
    </row>
    <row r="3038" spans="5:21" s="8" customFormat="1" ht="30" customHeight="1">
      <c r="E3038" s="10"/>
      <c r="K3038" s="10"/>
      <c r="M3038" s="10"/>
      <c r="N3038" s="11"/>
      <c r="O3038" s="11"/>
      <c r="P3038" s="19"/>
      <c r="Q3038" s="11"/>
      <c r="R3038" s="11"/>
      <c r="T3038" s="10"/>
      <c r="U3038" s="10"/>
    </row>
    <row r="3039" spans="5:21" s="8" customFormat="1" ht="30" customHeight="1">
      <c r="E3039" s="10"/>
      <c r="K3039" s="10"/>
      <c r="M3039" s="10"/>
      <c r="N3039" s="11"/>
      <c r="O3039" s="11"/>
      <c r="P3039" s="19"/>
      <c r="Q3039" s="11"/>
      <c r="R3039" s="11"/>
      <c r="T3039" s="10"/>
      <c r="U3039" s="10"/>
    </row>
    <row r="3040" spans="5:21" s="8" customFormat="1" ht="30" customHeight="1">
      <c r="E3040" s="10"/>
      <c r="K3040" s="10"/>
      <c r="M3040" s="10"/>
      <c r="N3040" s="11"/>
      <c r="O3040" s="11"/>
      <c r="P3040" s="19"/>
      <c r="Q3040" s="11"/>
      <c r="R3040" s="11"/>
      <c r="T3040" s="10"/>
      <c r="U3040" s="10"/>
    </row>
    <row r="3041" spans="5:21" s="8" customFormat="1" ht="30" customHeight="1">
      <c r="E3041" s="10"/>
      <c r="K3041" s="10"/>
      <c r="M3041" s="10"/>
      <c r="N3041" s="11"/>
      <c r="O3041" s="11"/>
      <c r="P3041" s="19"/>
      <c r="Q3041" s="11"/>
      <c r="R3041" s="11"/>
      <c r="T3041" s="10"/>
      <c r="U3041" s="10"/>
    </row>
    <row r="3042" spans="5:21" s="8" customFormat="1" ht="30" customHeight="1">
      <c r="E3042" s="10"/>
      <c r="K3042" s="10"/>
      <c r="M3042" s="10"/>
      <c r="N3042" s="11"/>
      <c r="O3042" s="11"/>
      <c r="P3042" s="19"/>
      <c r="Q3042" s="11"/>
      <c r="R3042" s="11"/>
      <c r="T3042" s="10"/>
      <c r="U3042" s="10"/>
    </row>
    <row r="3043" spans="5:21" s="8" customFormat="1" ht="30" customHeight="1">
      <c r="E3043" s="10"/>
      <c r="K3043" s="10"/>
      <c r="M3043" s="10"/>
      <c r="N3043" s="11"/>
      <c r="O3043" s="11"/>
      <c r="P3043" s="19"/>
      <c r="Q3043" s="11"/>
      <c r="R3043" s="11"/>
      <c r="T3043" s="10"/>
      <c r="U3043" s="10"/>
    </row>
    <row r="3044" spans="5:21" s="8" customFormat="1" ht="30" customHeight="1">
      <c r="E3044" s="10"/>
      <c r="K3044" s="10"/>
      <c r="M3044" s="10"/>
      <c r="N3044" s="11"/>
      <c r="O3044" s="11"/>
      <c r="P3044" s="19"/>
      <c r="Q3044" s="11"/>
      <c r="R3044" s="11"/>
      <c r="T3044" s="10"/>
      <c r="U3044" s="10"/>
    </row>
    <row r="3045" spans="5:21" s="8" customFormat="1" ht="30" customHeight="1">
      <c r="E3045" s="10"/>
      <c r="K3045" s="10"/>
      <c r="M3045" s="10"/>
      <c r="N3045" s="11"/>
      <c r="O3045" s="11"/>
      <c r="P3045" s="19"/>
      <c r="Q3045" s="11"/>
      <c r="R3045" s="11"/>
      <c r="T3045" s="10"/>
      <c r="U3045" s="10"/>
    </row>
    <row r="3046" spans="5:21" s="8" customFormat="1" ht="30" customHeight="1">
      <c r="E3046" s="10"/>
      <c r="K3046" s="10"/>
      <c r="M3046" s="10"/>
      <c r="N3046" s="11"/>
      <c r="O3046" s="11"/>
      <c r="P3046" s="19"/>
      <c r="Q3046" s="11"/>
      <c r="R3046" s="11"/>
      <c r="T3046" s="10"/>
      <c r="U3046" s="10"/>
    </row>
    <row r="3047" spans="5:21" s="8" customFormat="1" ht="30" customHeight="1">
      <c r="E3047" s="10"/>
      <c r="K3047" s="10"/>
      <c r="M3047" s="10"/>
      <c r="N3047" s="11"/>
      <c r="O3047" s="11"/>
      <c r="P3047" s="19"/>
      <c r="Q3047" s="11"/>
      <c r="R3047" s="11"/>
      <c r="T3047" s="10"/>
      <c r="U3047" s="10"/>
    </row>
    <row r="3048" spans="5:21" s="8" customFormat="1" ht="30" customHeight="1">
      <c r="E3048" s="10"/>
      <c r="K3048" s="10"/>
      <c r="M3048" s="10"/>
      <c r="N3048" s="11"/>
      <c r="O3048" s="11"/>
      <c r="P3048" s="19"/>
      <c r="Q3048" s="11"/>
      <c r="R3048" s="11"/>
      <c r="T3048" s="10"/>
      <c r="U3048" s="10"/>
    </row>
    <row r="3049" spans="5:21" s="8" customFormat="1" ht="30" customHeight="1">
      <c r="E3049" s="10"/>
      <c r="K3049" s="10"/>
      <c r="M3049" s="10"/>
      <c r="N3049" s="11"/>
      <c r="O3049" s="11"/>
      <c r="P3049" s="19"/>
      <c r="Q3049" s="11"/>
      <c r="R3049" s="11"/>
      <c r="T3049" s="10"/>
      <c r="U3049" s="10"/>
    </row>
    <row r="3050" spans="5:21" s="8" customFormat="1" ht="30" customHeight="1">
      <c r="E3050" s="10"/>
      <c r="K3050" s="10"/>
      <c r="M3050" s="10"/>
      <c r="N3050" s="11"/>
      <c r="O3050" s="11"/>
      <c r="P3050" s="19"/>
      <c r="Q3050" s="11"/>
      <c r="R3050" s="11"/>
      <c r="T3050" s="10"/>
      <c r="U3050" s="10"/>
    </row>
    <row r="3051" spans="5:21" s="8" customFormat="1" ht="30" customHeight="1">
      <c r="E3051" s="10"/>
      <c r="K3051" s="10"/>
      <c r="M3051" s="10"/>
      <c r="N3051" s="11"/>
      <c r="O3051" s="11"/>
      <c r="P3051" s="19"/>
      <c r="Q3051" s="11"/>
      <c r="R3051" s="11"/>
      <c r="T3051" s="10"/>
      <c r="U3051" s="10"/>
    </row>
    <row r="3052" spans="5:21" s="8" customFormat="1" ht="30" customHeight="1">
      <c r="E3052" s="10"/>
      <c r="K3052" s="10"/>
      <c r="M3052" s="10"/>
      <c r="N3052" s="11"/>
      <c r="O3052" s="11"/>
      <c r="P3052" s="19"/>
      <c r="Q3052" s="11"/>
      <c r="R3052" s="11"/>
      <c r="T3052" s="10"/>
      <c r="U3052" s="10"/>
    </row>
    <row r="3053" spans="5:21" s="8" customFormat="1" ht="30" customHeight="1">
      <c r="E3053" s="10"/>
      <c r="K3053" s="10"/>
      <c r="M3053" s="10"/>
      <c r="N3053" s="11"/>
      <c r="O3053" s="11"/>
      <c r="P3053" s="19"/>
      <c r="Q3053" s="11"/>
      <c r="R3053" s="11"/>
      <c r="T3053" s="10"/>
      <c r="U3053" s="10"/>
    </row>
    <row r="3054" spans="5:21" s="8" customFormat="1" ht="30" customHeight="1">
      <c r="E3054" s="10"/>
      <c r="K3054" s="10"/>
      <c r="M3054" s="10"/>
      <c r="N3054" s="11"/>
      <c r="O3054" s="11"/>
      <c r="P3054" s="19"/>
      <c r="Q3054" s="11"/>
      <c r="R3054" s="11"/>
      <c r="T3054" s="10"/>
      <c r="U3054" s="10"/>
    </row>
    <row r="3055" spans="5:21" s="8" customFormat="1" ht="30" customHeight="1">
      <c r="E3055" s="10"/>
      <c r="K3055" s="10"/>
      <c r="M3055" s="10"/>
      <c r="N3055" s="11"/>
      <c r="O3055" s="11"/>
      <c r="P3055" s="19"/>
      <c r="Q3055" s="11"/>
      <c r="R3055" s="11"/>
      <c r="T3055" s="10"/>
      <c r="U3055" s="10"/>
    </row>
    <row r="3056" spans="5:21" s="8" customFormat="1" ht="30" customHeight="1">
      <c r="E3056" s="10"/>
      <c r="K3056" s="10"/>
      <c r="M3056" s="10"/>
      <c r="N3056" s="11"/>
      <c r="O3056" s="11"/>
      <c r="P3056" s="19"/>
      <c r="Q3056" s="11"/>
      <c r="R3056" s="11"/>
      <c r="T3056" s="10"/>
      <c r="U3056" s="10"/>
    </row>
    <row r="3057" spans="5:21" s="8" customFormat="1" ht="30" customHeight="1">
      <c r="E3057" s="10"/>
      <c r="K3057" s="10"/>
      <c r="M3057" s="10"/>
      <c r="N3057" s="11"/>
      <c r="O3057" s="11"/>
      <c r="P3057" s="19"/>
      <c r="Q3057" s="11"/>
      <c r="R3057" s="11"/>
      <c r="T3057" s="10"/>
      <c r="U3057" s="10"/>
    </row>
    <row r="3058" spans="5:21" s="8" customFormat="1" ht="30" customHeight="1">
      <c r="E3058" s="10"/>
      <c r="K3058" s="10"/>
      <c r="M3058" s="10"/>
      <c r="N3058" s="11"/>
      <c r="O3058" s="11"/>
      <c r="P3058" s="19"/>
      <c r="Q3058" s="11"/>
      <c r="R3058" s="11"/>
      <c r="T3058" s="10"/>
      <c r="U3058" s="10"/>
    </row>
    <row r="3059" spans="5:21" s="8" customFormat="1" ht="30" customHeight="1">
      <c r="E3059" s="10"/>
      <c r="K3059" s="10"/>
      <c r="M3059" s="10"/>
      <c r="N3059" s="11"/>
      <c r="O3059" s="11"/>
      <c r="P3059" s="19"/>
      <c r="Q3059" s="11"/>
      <c r="R3059" s="11"/>
      <c r="T3059" s="10"/>
      <c r="U3059" s="10"/>
    </row>
    <row r="3060" spans="5:21" s="8" customFormat="1" ht="30" customHeight="1">
      <c r="E3060" s="10"/>
      <c r="K3060" s="10"/>
      <c r="M3060" s="10"/>
      <c r="N3060" s="11"/>
      <c r="O3060" s="11"/>
      <c r="P3060" s="19"/>
      <c r="Q3060" s="11"/>
      <c r="R3060" s="11"/>
      <c r="T3060" s="10"/>
      <c r="U3060" s="10"/>
    </row>
    <row r="3061" spans="5:21" s="8" customFormat="1" ht="30" customHeight="1">
      <c r="E3061" s="10"/>
      <c r="K3061" s="10"/>
      <c r="M3061" s="10"/>
      <c r="N3061" s="11"/>
      <c r="O3061" s="11"/>
      <c r="P3061" s="19"/>
      <c r="Q3061" s="11"/>
      <c r="R3061" s="11"/>
      <c r="T3061" s="10"/>
      <c r="U3061" s="10"/>
    </row>
    <row r="3062" spans="5:21" s="8" customFormat="1" ht="30" customHeight="1">
      <c r="E3062" s="10"/>
      <c r="K3062" s="10"/>
      <c r="M3062" s="10"/>
      <c r="N3062" s="11"/>
      <c r="O3062" s="11"/>
      <c r="P3062" s="19"/>
      <c r="Q3062" s="11"/>
      <c r="R3062" s="11"/>
      <c r="T3062" s="10"/>
      <c r="U3062" s="10"/>
    </row>
    <row r="3063" spans="5:21" s="8" customFormat="1" ht="30" customHeight="1">
      <c r="E3063" s="10"/>
      <c r="K3063" s="10"/>
      <c r="M3063" s="10"/>
      <c r="N3063" s="11"/>
      <c r="O3063" s="11"/>
      <c r="P3063" s="19"/>
      <c r="Q3063" s="11"/>
      <c r="R3063" s="11"/>
      <c r="T3063" s="10"/>
      <c r="U3063" s="10"/>
    </row>
    <row r="3064" spans="5:21" s="8" customFormat="1" ht="30" customHeight="1">
      <c r="E3064" s="10"/>
      <c r="K3064" s="10"/>
      <c r="M3064" s="10"/>
      <c r="N3064" s="11"/>
      <c r="O3064" s="11"/>
      <c r="P3064" s="19"/>
      <c r="Q3064" s="11"/>
      <c r="R3064" s="11"/>
      <c r="T3064" s="10"/>
      <c r="U3064" s="10"/>
    </row>
    <row r="3065" spans="5:21" s="8" customFormat="1" ht="30" customHeight="1">
      <c r="E3065" s="10"/>
      <c r="K3065" s="10"/>
      <c r="M3065" s="10"/>
      <c r="N3065" s="11"/>
      <c r="O3065" s="11"/>
      <c r="P3065" s="19"/>
      <c r="Q3065" s="11"/>
      <c r="R3065" s="11"/>
      <c r="T3065" s="10"/>
      <c r="U3065" s="10"/>
    </row>
    <row r="3066" spans="5:21" s="8" customFormat="1" ht="30" customHeight="1">
      <c r="E3066" s="10"/>
      <c r="K3066" s="10"/>
      <c r="M3066" s="10"/>
      <c r="N3066" s="11"/>
      <c r="O3066" s="11"/>
      <c r="P3066" s="19"/>
      <c r="Q3066" s="11"/>
      <c r="R3066" s="11"/>
      <c r="T3066" s="10"/>
      <c r="U3066" s="10"/>
    </row>
    <row r="3067" spans="5:21" s="8" customFormat="1" ht="30" customHeight="1">
      <c r="E3067" s="10"/>
      <c r="K3067" s="10"/>
      <c r="M3067" s="10"/>
      <c r="N3067" s="11"/>
      <c r="O3067" s="11"/>
      <c r="P3067" s="19"/>
      <c r="Q3067" s="11"/>
      <c r="R3067" s="11"/>
      <c r="T3067" s="10"/>
      <c r="U3067" s="10"/>
    </row>
    <row r="3068" spans="5:21" s="8" customFormat="1" ht="30" customHeight="1">
      <c r="E3068" s="10"/>
      <c r="K3068" s="10"/>
      <c r="M3068" s="10"/>
      <c r="N3068" s="11"/>
      <c r="O3068" s="11"/>
      <c r="P3068" s="19"/>
      <c r="Q3068" s="11"/>
      <c r="R3068" s="11"/>
      <c r="T3068" s="10"/>
      <c r="U3068" s="10"/>
    </row>
    <row r="3069" spans="5:21" s="8" customFormat="1" ht="30" customHeight="1">
      <c r="E3069" s="10"/>
      <c r="K3069" s="10"/>
      <c r="M3069" s="10"/>
      <c r="N3069" s="11"/>
      <c r="O3069" s="11"/>
      <c r="P3069" s="19"/>
      <c r="Q3069" s="11"/>
      <c r="R3069" s="11"/>
      <c r="T3069" s="10"/>
      <c r="U3069" s="10"/>
    </row>
    <row r="3070" spans="5:21" s="8" customFormat="1" ht="30" customHeight="1">
      <c r="E3070" s="10"/>
      <c r="K3070" s="10"/>
      <c r="M3070" s="10"/>
      <c r="N3070" s="11"/>
      <c r="O3070" s="11"/>
      <c r="P3070" s="19"/>
      <c r="Q3070" s="11"/>
      <c r="R3070" s="11"/>
      <c r="T3070" s="10"/>
      <c r="U3070" s="10"/>
    </row>
    <row r="3071" spans="5:21" s="8" customFormat="1" ht="30" customHeight="1">
      <c r="E3071" s="10"/>
      <c r="K3071" s="10"/>
      <c r="M3071" s="10"/>
      <c r="N3071" s="11"/>
      <c r="O3071" s="11"/>
      <c r="P3071" s="19"/>
      <c r="Q3071" s="11"/>
      <c r="R3071" s="11"/>
      <c r="T3071" s="10"/>
      <c r="U3071" s="10"/>
    </row>
    <row r="3072" spans="5:21" s="8" customFormat="1" ht="30" customHeight="1">
      <c r="E3072" s="10"/>
      <c r="K3072" s="10"/>
      <c r="M3072" s="10"/>
      <c r="N3072" s="11"/>
      <c r="O3072" s="11"/>
      <c r="P3072" s="19"/>
      <c r="Q3072" s="11"/>
      <c r="R3072" s="11"/>
      <c r="T3072" s="10"/>
      <c r="U3072" s="10"/>
    </row>
    <row r="3073" spans="5:21" s="8" customFormat="1" ht="30" customHeight="1">
      <c r="E3073" s="10"/>
      <c r="K3073" s="10"/>
      <c r="M3073" s="10"/>
      <c r="N3073" s="11"/>
      <c r="O3073" s="11"/>
      <c r="P3073" s="19"/>
      <c r="Q3073" s="11"/>
      <c r="R3073" s="11"/>
      <c r="T3073" s="10"/>
      <c r="U3073" s="10"/>
    </row>
    <row r="3074" spans="5:21" s="8" customFormat="1" ht="30" customHeight="1">
      <c r="E3074" s="10"/>
      <c r="K3074" s="10"/>
      <c r="M3074" s="10"/>
      <c r="N3074" s="11"/>
      <c r="O3074" s="11"/>
      <c r="P3074" s="19"/>
      <c r="Q3074" s="11"/>
      <c r="R3074" s="11"/>
      <c r="T3074" s="10"/>
      <c r="U3074" s="10"/>
    </row>
    <row r="3075" spans="5:21" s="8" customFormat="1" ht="30" customHeight="1">
      <c r="E3075" s="10"/>
      <c r="K3075" s="10"/>
      <c r="M3075" s="10"/>
      <c r="N3075" s="11"/>
      <c r="O3075" s="11"/>
      <c r="P3075" s="19"/>
      <c r="Q3075" s="11"/>
      <c r="R3075" s="11"/>
      <c r="T3075" s="10"/>
      <c r="U3075" s="10"/>
    </row>
    <row r="3076" spans="5:21" s="8" customFormat="1" ht="30" customHeight="1">
      <c r="E3076" s="10"/>
      <c r="K3076" s="10"/>
      <c r="M3076" s="10"/>
      <c r="N3076" s="11"/>
      <c r="O3076" s="11"/>
      <c r="P3076" s="19"/>
      <c r="Q3076" s="11"/>
      <c r="R3076" s="11"/>
      <c r="T3076" s="10"/>
      <c r="U3076" s="10"/>
    </row>
    <row r="3077" spans="5:21" s="8" customFormat="1" ht="30" customHeight="1">
      <c r="E3077" s="10"/>
      <c r="K3077" s="10"/>
      <c r="M3077" s="10"/>
      <c r="N3077" s="11"/>
      <c r="O3077" s="11"/>
      <c r="P3077" s="19"/>
      <c r="Q3077" s="11"/>
      <c r="R3077" s="11"/>
      <c r="T3077" s="10"/>
      <c r="U3077" s="10"/>
    </row>
    <row r="3078" spans="5:21" s="8" customFormat="1" ht="30" customHeight="1">
      <c r="E3078" s="10"/>
      <c r="K3078" s="10"/>
      <c r="M3078" s="10"/>
      <c r="N3078" s="11"/>
      <c r="O3078" s="11"/>
      <c r="P3078" s="19"/>
      <c r="Q3078" s="11"/>
      <c r="R3078" s="11"/>
      <c r="T3078" s="10"/>
      <c r="U3078" s="10"/>
    </row>
    <row r="3079" spans="5:21" s="8" customFormat="1" ht="30" customHeight="1">
      <c r="E3079" s="10"/>
      <c r="K3079" s="10"/>
      <c r="M3079" s="10"/>
      <c r="N3079" s="11"/>
      <c r="O3079" s="11"/>
      <c r="P3079" s="19"/>
      <c r="Q3079" s="11"/>
      <c r="R3079" s="11"/>
      <c r="T3079" s="10"/>
      <c r="U3079" s="10"/>
    </row>
    <row r="3080" spans="5:21" s="8" customFormat="1" ht="30" customHeight="1">
      <c r="E3080" s="10"/>
      <c r="K3080" s="10"/>
      <c r="M3080" s="10"/>
      <c r="N3080" s="11"/>
      <c r="O3080" s="11"/>
      <c r="P3080" s="19"/>
      <c r="Q3080" s="11"/>
      <c r="R3080" s="11"/>
      <c r="T3080" s="10"/>
      <c r="U3080" s="10"/>
    </row>
    <row r="3081" spans="5:21" s="8" customFormat="1" ht="30" customHeight="1">
      <c r="E3081" s="10"/>
      <c r="K3081" s="10"/>
      <c r="M3081" s="10"/>
      <c r="N3081" s="11"/>
      <c r="O3081" s="11"/>
      <c r="P3081" s="19"/>
      <c r="Q3081" s="11"/>
      <c r="R3081" s="11"/>
      <c r="T3081" s="10"/>
      <c r="U3081" s="10"/>
    </row>
    <row r="3082" spans="5:21" s="8" customFormat="1" ht="30" customHeight="1">
      <c r="E3082" s="10"/>
      <c r="K3082" s="10"/>
      <c r="M3082" s="10"/>
      <c r="N3082" s="11"/>
      <c r="O3082" s="11"/>
      <c r="P3082" s="19"/>
      <c r="Q3082" s="11"/>
      <c r="R3082" s="11"/>
      <c r="T3082" s="10"/>
      <c r="U3082" s="10"/>
    </row>
    <row r="3083" spans="5:21" s="8" customFormat="1" ht="30" customHeight="1">
      <c r="E3083" s="10"/>
      <c r="K3083" s="10"/>
      <c r="M3083" s="10"/>
      <c r="N3083" s="11"/>
      <c r="O3083" s="11"/>
      <c r="P3083" s="19"/>
      <c r="Q3083" s="11"/>
      <c r="R3083" s="11"/>
      <c r="T3083" s="10"/>
      <c r="U3083" s="10"/>
    </row>
    <row r="3084" spans="5:21" s="8" customFormat="1" ht="30" customHeight="1">
      <c r="E3084" s="10"/>
      <c r="K3084" s="10"/>
      <c r="M3084" s="10"/>
      <c r="N3084" s="11"/>
      <c r="O3084" s="11"/>
      <c r="P3084" s="19"/>
      <c r="Q3084" s="11"/>
      <c r="R3084" s="11"/>
      <c r="T3084" s="10"/>
      <c r="U3084" s="10"/>
    </row>
    <row r="3085" spans="5:21" s="8" customFormat="1" ht="30" customHeight="1">
      <c r="E3085" s="10"/>
      <c r="K3085" s="10"/>
      <c r="M3085" s="10"/>
      <c r="N3085" s="11"/>
      <c r="O3085" s="11"/>
      <c r="P3085" s="19"/>
      <c r="Q3085" s="11"/>
      <c r="R3085" s="11"/>
      <c r="T3085" s="10"/>
      <c r="U3085" s="10"/>
    </row>
    <row r="3086" spans="5:21" s="8" customFormat="1" ht="30" customHeight="1">
      <c r="E3086" s="10"/>
      <c r="K3086" s="10"/>
      <c r="M3086" s="10"/>
      <c r="N3086" s="11"/>
      <c r="O3086" s="11"/>
      <c r="P3086" s="19"/>
      <c r="Q3086" s="11"/>
      <c r="R3086" s="11"/>
      <c r="T3086" s="10"/>
      <c r="U3086" s="10"/>
    </row>
    <row r="3087" spans="5:21" s="8" customFormat="1" ht="30" customHeight="1">
      <c r="E3087" s="10"/>
      <c r="K3087" s="10"/>
      <c r="M3087" s="10"/>
      <c r="N3087" s="11"/>
      <c r="O3087" s="11"/>
      <c r="P3087" s="19"/>
      <c r="Q3087" s="11"/>
      <c r="R3087" s="11"/>
      <c r="T3087" s="10"/>
      <c r="U3087" s="10"/>
    </row>
    <row r="3088" spans="5:21" s="8" customFormat="1" ht="30" customHeight="1">
      <c r="E3088" s="10"/>
      <c r="K3088" s="10"/>
      <c r="M3088" s="10"/>
      <c r="N3088" s="11"/>
      <c r="O3088" s="11"/>
      <c r="P3088" s="19"/>
      <c r="Q3088" s="11"/>
      <c r="R3088" s="11"/>
      <c r="T3088" s="10"/>
      <c r="U3088" s="10"/>
    </row>
    <row r="3089" spans="5:21" s="8" customFormat="1" ht="30" customHeight="1">
      <c r="E3089" s="10"/>
      <c r="K3089" s="10"/>
      <c r="M3089" s="10"/>
      <c r="N3089" s="11"/>
      <c r="O3089" s="11"/>
      <c r="P3089" s="19"/>
      <c r="Q3089" s="11"/>
      <c r="R3089" s="11"/>
      <c r="T3089" s="10"/>
      <c r="U3089" s="10"/>
    </row>
    <row r="3090" spans="5:21" s="8" customFormat="1" ht="30" customHeight="1">
      <c r="E3090" s="10"/>
      <c r="K3090" s="10"/>
      <c r="M3090" s="10"/>
      <c r="N3090" s="11"/>
      <c r="O3090" s="11"/>
      <c r="P3090" s="19"/>
      <c r="Q3090" s="11"/>
      <c r="R3090" s="11"/>
      <c r="T3090" s="10"/>
      <c r="U3090" s="10"/>
    </row>
    <row r="3091" spans="5:21" s="8" customFormat="1" ht="30" customHeight="1">
      <c r="E3091" s="10"/>
      <c r="K3091" s="10"/>
      <c r="M3091" s="10"/>
      <c r="N3091" s="11"/>
      <c r="O3091" s="11"/>
      <c r="P3091" s="19"/>
      <c r="Q3091" s="11"/>
      <c r="R3091" s="11"/>
      <c r="T3091" s="10"/>
      <c r="U3091" s="10"/>
    </row>
    <row r="3092" spans="5:21" s="8" customFormat="1" ht="30" customHeight="1">
      <c r="E3092" s="10"/>
      <c r="K3092" s="10"/>
      <c r="M3092" s="10"/>
      <c r="N3092" s="11"/>
      <c r="O3092" s="11"/>
      <c r="P3092" s="19"/>
      <c r="Q3092" s="11"/>
      <c r="R3092" s="11"/>
      <c r="T3092" s="10"/>
      <c r="U3092" s="10"/>
    </row>
    <row r="3093" spans="5:21" s="8" customFormat="1" ht="30" customHeight="1">
      <c r="E3093" s="10"/>
      <c r="K3093" s="10"/>
      <c r="M3093" s="10"/>
      <c r="N3093" s="11"/>
      <c r="O3093" s="11"/>
      <c r="P3093" s="19"/>
      <c r="Q3093" s="11"/>
      <c r="R3093" s="11"/>
      <c r="T3093" s="10"/>
      <c r="U3093" s="10"/>
    </row>
    <row r="3094" spans="5:21" s="8" customFormat="1" ht="30" customHeight="1">
      <c r="E3094" s="10"/>
      <c r="K3094" s="10"/>
      <c r="M3094" s="10"/>
      <c r="N3094" s="11"/>
      <c r="O3094" s="11"/>
      <c r="P3094" s="19"/>
      <c r="Q3094" s="11"/>
      <c r="R3094" s="11"/>
      <c r="T3094" s="10"/>
      <c r="U3094" s="10"/>
    </row>
    <row r="3095" spans="5:21" s="8" customFormat="1" ht="30" customHeight="1">
      <c r="E3095" s="10"/>
      <c r="K3095" s="10"/>
      <c r="M3095" s="10"/>
      <c r="N3095" s="11"/>
      <c r="O3095" s="11"/>
      <c r="P3095" s="19"/>
      <c r="Q3095" s="11"/>
      <c r="R3095" s="11"/>
      <c r="T3095" s="10"/>
      <c r="U3095" s="10"/>
    </row>
    <row r="3096" spans="5:21" s="8" customFormat="1" ht="30" customHeight="1">
      <c r="E3096" s="10"/>
      <c r="K3096" s="10"/>
      <c r="M3096" s="10"/>
      <c r="N3096" s="11"/>
      <c r="O3096" s="11"/>
      <c r="P3096" s="19"/>
      <c r="Q3096" s="11"/>
      <c r="R3096" s="11"/>
      <c r="T3096" s="10"/>
      <c r="U3096" s="10"/>
    </row>
    <row r="3097" spans="5:21" s="8" customFormat="1" ht="30" customHeight="1">
      <c r="E3097" s="10"/>
      <c r="K3097" s="10"/>
      <c r="M3097" s="10"/>
      <c r="N3097" s="11"/>
      <c r="O3097" s="11"/>
      <c r="P3097" s="19"/>
      <c r="Q3097" s="11"/>
      <c r="R3097" s="11"/>
      <c r="T3097" s="10"/>
      <c r="U3097" s="10"/>
    </row>
    <row r="3098" spans="5:21" s="8" customFormat="1" ht="30" customHeight="1">
      <c r="E3098" s="10"/>
      <c r="K3098" s="10"/>
      <c r="M3098" s="10"/>
      <c r="N3098" s="11"/>
      <c r="O3098" s="11"/>
      <c r="P3098" s="19"/>
      <c r="Q3098" s="11"/>
      <c r="R3098" s="11"/>
      <c r="T3098" s="10"/>
      <c r="U3098" s="10"/>
    </row>
    <row r="3099" spans="5:21" s="8" customFormat="1" ht="30" customHeight="1">
      <c r="E3099" s="10"/>
      <c r="K3099" s="10"/>
      <c r="M3099" s="10"/>
      <c r="N3099" s="11"/>
      <c r="O3099" s="11"/>
      <c r="P3099" s="19"/>
      <c r="Q3099" s="11"/>
      <c r="R3099" s="11"/>
      <c r="T3099" s="10"/>
      <c r="U3099" s="10"/>
    </row>
    <row r="3100" spans="5:21" s="8" customFormat="1" ht="30" customHeight="1">
      <c r="E3100" s="10"/>
      <c r="K3100" s="10"/>
      <c r="M3100" s="10"/>
      <c r="N3100" s="11"/>
      <c r="O3100" s="11"/>
      <c r="P3100" s="19"/>
      <c r="Q3100" s="11"/>
      <c r="R3100" s="11"/>
      <c r="T3100" s="10"/>
      <c r="U3100" s="10"/>
    </row>
    <row r="3101" spans="5:21" s="8" customFormat="1" ht="30" customHeight="1">
      <c r="E3101" s="10"/>
      <c r="K3101" s="10"/>
      <c r="M3101" s="10"/>
      <c r="N3101" s="11"/>
      <c r="O3101" s="11"/>
      <c r="P3101" s="19"/>
      <c r="Q3101" s="11"/>
      <c r="R3101" s="11"/>
      <c r="T3101" s="10"/>
      <c r="U3101" s="10"/>
    </row>
    <row r="3102" spans="5:21" s="8" customFormat="1" ht="30" customHeight="1">
      <c r="E3102" s="10"/>
      <c r="K3102" s="10"/>
      <c r="M3102" s="10"/>
      <c r="N3102" s="11"/>
      <c r="O3102" s="11"/>
      <c r="P3102" s="19"/>
      <c r="Q3102" s="11"/>
      <c r="R3102" s="11"/>
      <c r="T3102" s="10"/>
      <c r="U3102" s="10"/>
    </row>
    <row r="3103" spans="5:21" s="8" customFormat="1" ht="30" customHeight="1">
      <c r="E3103" s="10"/>
      <c r="K3103" s="10"/>
      <c r="M3103" s="10"/>
      <c r="N3103" s="11"/>
      <c r="O3103" s="11"/>
      <c r="P3103" s="19"/>
      <c r="Q3103" s="11"/>
      <c r="R3103" s="11"/>
      <c r="T3103" s="10"/>
      <c r="U3103" s="10"/>
    </row>
    <row r="3104" spans="5:21" s="8" customFormat="1" ht="30" customHeight="1">
      <c r="E3104" s="10"/>
      <c r="K3104" s="10"/>
      <c r="M3104" s="10"/>
      <c r="N3104" s="11"/>
      <c r="O3104" s="11"/>
      <c r="P3104" s="19"/>
      <c r="Q3104" s="11"/>
      <c r="R3104" s="11"/>
      <c r="T3104" s="10"/>
      <c r="U3104" s="10"/>
    </row>
    <row r="3105" spans="5:21" s="8" customFormat="1" ht="30" customHeight="1">
      <c r="E3105" s="10"/>
      <c r="K3105" s="10"/>
      <c r="M3105" s="10"/>
      <c r="N3105" s="11"/>
      <c r="O3105" s="11"/>
      <c r="P3105" s="19"/>
      <c r="Q3105" s="11"/>
      <c r="R3105" s="11"/>
      <c r="T3105" s="10"/>
      <c r="U3105" s="10"/>
    </row>
    <row r="3106" spans="5:21" s="8" customFormat="1" ht="30" customHeight="1">
      <c r="E3106" s="10"/>
      <c r="K3106" s="10"/>
      <c r="M3106" s="10"/>
      <c r="N3106" s="11"/>
      <c r="O3106" s="11"/>
      <c r="P3106" s="19"/>
      <c r="Q3106" s="11"/>
      <c r="R3106" s="11"/>
      <c r="T3106" s="10"/>
      <c r="U3106" s="10"/>
    </row>
    <row r="3107" spans="5:21" s="8" customFormat="1" ht="30" customHeight="1">
      <c r="E3107" s="10"/>
      <c r="K3107" s="10"/>
      <c r="M3107" s="10"/>
      <c r="N3107" s="11"/>
      <c r="O3107" s="11"/>
      <c r="P3107" s="19"/>
      <c r="Q3107" s="11"/>
      <c r="R3107" s="11"/>
      <c r="T3107" s="10"/>
      <c r="U3107" s="10"/>
    </row>
    <row r="3108" spans="5:21" s="8" customFormat="1" ht="30" customHeight="1">
      <c r="E3108" s="10"/>
      <c r="K3108" s="10"/>
      <c r="M3108" s="10"/>
      <c r="N3108" s="11"/>
      <c r="O3108" s="11"/>
      <c r="P3108" s="19"/>
      <c r="Q3108" s="11"/>
      <c r="R3108" s="11"/>
      <c r="T3108" s="10"/>
      <c r="U3108" s="10"/>
    </row>
    <row r="3109" spans="5:21" s="8" customFormat="1" ht="30" customHeight="1">
      <c r="E3109" s="10"/>
      <c r="K3109" s="10"/>
      <c r="M3109" s="10"/>
      <c r="N3109" s="11"/>
      <c r="O3109" s="11"/>
      <c r="P3109" s="19"/>
      <c r="Q3109" s="11"/>
      <c r="R3109" s="11"/>
      <c r="T3109" s="10"/>
      <c r="U3109" s="10"/>
    </row>
    <row r="3110" spans="5:21" s="8" customFormat="1" ht="30" customHeight="1">
      <c r="E3110" s="10"/>
      <c r="K3110" s="10"/>
      <c r="M3110" s="10"/>
      <c r="N3110" s="11"/>
      <c r="O3110" s="11"/>
      <c r="P3110" s="19"/>
      <c r="Q3110" s="11"/>
      <c r="R3110" s="11"/>
      <c r="T3110" s="10"/>
      <c r="U3110" s="10"/>
    </row>
    <row r="3111" spans="5:21" s="8" customFormat="1" ht="30" customHeight="1">
      <c r="E3111" s="10"/>
      <c r="K3111" s="10"/>
      <c r="M3111" s="10"/>
      <c r="N3111" s="11"/>
      <c r="O3111" s="11"/>
      <c r="P3111" s="19"/>
      <c r="Q3111" s="11"/>
      <c r="R3111" s="11"/>
      <c r="T3111" s="10"/>
      <c r="U3111" s="10"/>
    </row>
    <row r="3112" spans="5:21" s="8" customFormat="1" ht="30" customHeight="1">
      <c r="E3112" s="10"/>
      <c r="K3112" s="10"/>
      <c r="M3112" s="10"/>
      <c r="N3112" s="11"/>
      <c r="O3112" s="11"/>
      <c r="P3112" s="19"/>
      <c r="Q3112" s="11"/>
      <c r="R3112" s="11"/>
      <c r="T3112" s="10"/>
      <c r="U3112" s="10"/>
    </row>
    <row r="3113" spans="5:21" s="8" customFormat="1" ht="30" customHeight="1">
      <c r="E3113" s="10"/>
      <c r="K3113" s="10"/>
      <c r="M3113" s="10"/>
      <c r="N3113" s="11"/>
      <c r="O3113" s="11"/>
      <c r="P3113" s="19"/>
      <c r="Q3113" s="11"/>
      <c r="R3113" s="11"/>
      <c r="T3113" s="10"/>
      <c r="U3113" s="10"/>
    </row>
    <row r="3114" spans="5:21" s="8" customFormat="1" ht="30" customHeight="1">
      <c r="E3114" s="10"/>
      <c r="K3114" s="10"/>
      <c r="M3114" s="10"/>
      <c r="N3114" s="11"/>
      <c r="O3114" s="11"/>
      <c r="P3114" s="19"/>
      <c r="Q3114" s="11"/>
      <c r="R3114" s="11"/>
      <c r="T3114" s="10"/>
      <c r="U3114" s="10"/>
    </row>
    <row r="3115" spans="5:21" s="8" customFormat="1" ht="30" customHeight="1">
      <c r="E3115" s="10"/>
      <c r="K3115" s="10"/>
      <c r="M3115" s="10"/>
      <c r="N3115" s="11"/>
      <c r="O3115" s="11"/>
      <c r="P3115" s="19"/>
      <c r="Q3115" s="11"/>
      <c r="R3115" s="11"/>
      <c r="T3115" s="10"/>
      <c r="U3115" s="10"/>
    </row>
    <row r="3116" spans="5:21" s="8" customFormat="1" ht="30" customHeight="1">
      <c r="E3116" s="10"/>
      <c r="K3116" s="10"/>
      <c r="M3116" s="10"/>
      <c r="N3116" s="11"/>
      <c r="O3116" s="11"/>
      <c r="P3116" s="19"/>
      <c r="Q3116" s="11"/>
      <c r="R3116" s="11"/>
      <c r="T3116" s="10"/>
      <c r="U3116" s="10"/>
    </row>
    <row r="3117" spans="5:21" s="8" customFormat="1" ht="30" customHeight="1">
      <c r="E3117" s="10"/>
      <c r="K3117" s="10"/>
      <c r="M3117" s="10"/>
      <c r="N3117" s="11"/>
      <c r="O3117" s="11"/>
      <c r="P3117" s="19"/>
      <c r="Q3117" s="11"/>
      <c r="R3117" s="11"/>
      <c r="T3117" s="10"/>
      <c r="U3117" s="10"/>
    </row>
    <row r="3118" spans="5:21" s="8" customFormat="1" ht="30" customHeight="1">
      <c r="E3118" s="10"/>
      <c r="K3118" s="10"/>
      <c r="M3118" s="10"/>
      <c r="N3118" s="11"/>
      <c r="O3118" s="11"/>
      <c r="P3118" s="19"/>
      <c r="Q3118" s="11"/>
      <c r="R3118" s="11"/>
      <c r="T3118" s="10"/>
      <c r="U3118" s="10"/>
    </row>
    <row r="3119" spans="5:21" s="8" customFormat="1" ht="30" customHeight="1">
      <c r="E3119" s="10"/>
      <c r="K3119" s="10"/>
      <c r="M3119" s="10"/>
      <c r="N3119" s="11"/>
      <c r="O3119" s="11"/>
      <c r="P3119" s="19"/>
      <c r="Q3119" s="11"/>
      <c r="R3119" s="11"/>
      <c r="T3119" s="10"/>
      <c r="U3119" s="10"/>
    </row>
    <row r="3120" spans="5:21" s="8" customFormat="1" ht="30" customHeight="1">
      <c r="E3120" s="10"/>
      <c r="K3120" s="10"/>
      <c r="M3120" s="10"/>
      <c r="N3120" s="11"/>
      <c r="O3120" s="11"/>
      <c r="P3120" s="19"/>
      <c r="Q3120" s="11"/>
      <c r="R3120" s="11"/>
      <c r="T3120" s="10"/>
      <c r="U3120" s="10"/>
    </row>
    <row r="3121" spans="5:21" s="8" customFormat="1" ht="30" customHeight="1">
      <c r="E3121" s="10"/>
      <c r="K3121" s="10"/>
      <c r="M3121" s="10"/>
      <c r="N3121" s="11"/>
      <c r="O3121" s="11"/>
      <c r="P3121" s="19"/>
      <c r="Q3121" s="11"/>
      <c r="R3121" s="11"/>
      <c r="T3121" s="10"/>
      <c r="U3121" s="10"/>
    </row>
    <row r="3122" spans="5:21" s="8" customFormat="1" ht="30" customHeight="1">
      <c r="E3122" s="10"/>
      <c r="K3122" s="10"/>
      <c r="M3122" s="10"/>
      <c r="N3122" s="11"/>
      <c r="O3122" s="11"/>
      <c r="P3122" s="19"/>
      <c r="Q3122" s="11"/>
      <c r="R3122" s="11"/>
      <c r="T3122" s="10"/>
      <c r="U3122" s="10"/>
    </row>
    <row r="3123" spans="5:21" s="8" customFormat="1" ht="30" customHeight="1">
      <c r="E3123" s="10"/>
      <c r="K3123" s="10"/>
      <c r="M3123" s="10"/>
      <c r="N3123" s="11"/>
      <c r="O3123" s="11"/>
      <c r="P3123" s="19"/>
      <c r="Q3123" s="11"/>
      <c r="R3123" s="11"/>
      <c r="T3123" s="10"/>
      <c r="U3123" s="10"/>
    </row>
    <row r="3124" spans="5:21" s="8" customFormat="1" ht="30" customHeight="1">
      <c r="E3124" s="10"/>
      <c r="K3124" s="10"/>
      <c r="M3124" s="10"/>
      <c r="N3124" s="11"/>
      <c r="O3124" s="11"/>
      <c r="P3124" s="19"/>
      <c r="Q3124" s="11"/>
      <c r="R3124" s="11"/>
      <c r="T3124" s="10"/>
      <c r="U3124" s="10"/>
    </row>
    <row r="3125" spans="5:21" s="8" customFormat="1" ht="30" customHeight="1">
      <c r="E3125" s="10"/>
      <c r="K3125" s="10"/>
      <c r="M3125" s="10"/>
      <c r="N3125" s="11"/>
      <c r="O3125" s="11"/>
      <c r="P3125" s="19"/>
      <c r="Q3125" s="11"/>
      <c r="R3125" s="11"/>
      <c r="T3125" s="10"/>
      <c r="U3125" s="10"/>
    </row>
    <row r="3126" spans="5:21" s="8" customFormat="1" ht="30" customHeight="1">
      <c r="E3126" s="10"/>
      <c r="K3126" s="10"/>
      <c r="M3126" s="10"/>
      <c r="N3126" s="11"/>
      <c r="O3126" s="11"/>
      <c r="P3126" s="19"/>
      <c r="Q3126" s="11"/>
      <c r="R3126" s="11"/>
      <c r="T3126" s="10"/>
      <c r="U3126" s="10"/>
    </row>
    <row r="3127" spans="5:21" s="8" customFormat="1" ht="30" customHeight="1">
      <c r="E3127" s="10"/>
      <c r="K3127" s="10"/>
      <c r="M3127" s="10"/>
      <c r="N3127" s="11"/>
      <c r="O3127" s="11"/>
      <c r="P3127" s="19"/>
      <c r="Q3127" s="11"/>
      <c r="R3127" s="11"/>
      <c r="T3127" s="10"/>
      <c r="U3127" s="10"/>
    </row>
    <row r="3128" spans="5:21" s="8" customFormat="1" ht="30" customHeight="1">
      <c r="E3128" s="10"/>
      <c r="K3128" s="10"/>
      <c r="M3128" s="10"/>
      <c r="N3128" s="11"/>
      <c r="O3128" s="11"/>
      <c r="P3128" s="19"/>
      <c r="Q3128" s="11"/>
      <c r="R3128" s="11"/>
      <c r="T3128" s="10"/>
      <c r="U3128" s="10"/>
    </row>
    <row r="3129" spans="5:21" s="8" customFormat="1" ht="30" customHeight="1">
      <c r="E3129" s="10"/>
      <c r="K3129" s="10"/>
      <c r="M3129" s="10"/>
      <c r="N3129" s="11"/>
      <c r="O3129" s="11"/>
      <c r="P3129" s="19"/>
      <c r="Q3129" s="11"/>
      <c r="R3129" s="11"/>
      <c r="T3129" s="10"/>
      <c r="U3129" s="10"/>
    </row>
    <row r="3130" spans="5:21" s="8" customFormat="1" ht="30" customHeight="1">
      <c r="E3130" s="10"/>
      <c r="K3130" s="10"/>
      <c r="M3130" s="10"/>
      <c r="N3130" s="11"/>
      <c r="O3130" s="11"/>
      <c r="P3130" s="19"/>
      <c r="Q3130" s="11"/>
      <c r="R3130" s="11"/>
      <c r="T3130" s="10"/>
      <c r="U3130" s="10"/>
    </row>
    <row r="3131" spans="5:21" s="8" customFormat="1" ht="30" customHeight="1">
      <c r="E3131" s="10"/>
      <c r="K3131" s="10"/>
      <c r="M3131" s="10"/>
      <c r="N3131" s="11"/>
      <c r="O3131" s="11"/>
      <c r="P3131" s="19"/>
      <c r="Q3131" s="11"/>
      <c r="R3131" s="11"/>
      <c r="T3131" s="10"/>
      <c r="U3131" s="10"/>
    </row>
    <row r="3132" spans="5:21" s="8" customFormat="1" ht="30" customHeight="1">
      <c r="E3132" s="10"/>
      <c r="K3132" s="10"/>
      <c r="M3132" s="10"/>
      <c r="N3132" s="11"/>
      <c r="O3132" s="11"/>
      <c r="P3132" s="19"/>
      <c r="Q3132" s="11"/>
      <c r="R3132" s="11"/>
      <c r="T3132" s="10"/>
      <c r="U3132" s="10"/>
    </row>
    <row r="3133" spans="5:21" s="8" customFormat="1" ht="30" customHeight="1">
      <c r="E3133" s="10"/>
      <c r="K3133" s="10"/>
      <c r="M3133" s="10"/>
      <c r="N3133" s="11"/>
      <c r="O3133" s="11"/>
      <c r="P3133" s="19"/>
      <c r="Q3133" s="11"/>
      <c r="R3133" s="11"/>
      <c r="T3133" s="10"/>
      <c r="U3133" s="10"/>
    </row>
    <row r="3134" spans="5:21" s="8" customFormat="1" ht="30" customHeight="1">
      <c r="E3134" s="10"/>
      <c r="K3134" s="10"/>
      <c r="M3134" s="10"/>
      <c r="N3134" s="11"/>
      <c r="O3134" s="11"/>
      <c r="P3134" s="19"/>
      <c r="Q3134" s="11"/>
      <c r="R3134" s="11"/>
      <c r="T3134" s="10"/>
      <c r="U3134" s="10"/>
    </row>
    <row r="3135" spans="5:21" s="8" customFormat="1" ht="30" customHeight="1">
      <c r="E3135" s="10"/>
      <c r="K3135" s="10"/>
      <c r="M3135" s="10"/>
      <c r="N3135" s="11"/>
      <c r="O3135" s="11"/>
      <c r="P3135" s="19"/>
      <c r="Q3135" s="11"/>
      <c r="R3135" s="11"/>
      <c r="T3135" s="10"/>
      <c r="U3135" s="10"/>
    </row>
    <row r="3136" spans="5:21" s="8" customFormat="1" ht="30" customHeight="1">
      <c r="E3136" s="10"/>
      <c r="K3136" s="10"/>
      <c r="M3136" s="10"/>
      <c r="N3136" s="11"/>
      <c r="O3136" s="11"/>
      <c r="P3136" s="19"/>
      <c r="Q3136" s="11"/>
      <c r="R3136" s="11"/>
      <c r="T3136" s="10"/>
      <c r="U3136" s="10"/>
    </row>
    <row r="3137" spans="5:21" s="8" customFormat="1" ht="30" customHeight="1">
      <c r="E3137" s="10"/>
      <c r="K3137" s="10"/>
      <c r="M3137" s="10"/>
      <c r="N3137" s="11"/>
      <c r="O3137" s="11"/>
      <c r="P3137" s="19"/>
      <c r="Q3137" s="11"/>
      <c r="R3137" s="11"/>
      <c r="T3137" s="10"/>
      <c r="U3137" s="10"/>
    </row>
    <row r="3138" spans="5:21" s="8" customFormat="1" ht="30" customHeight="1">
      <c r="E3138" s="10"/>
      <c r="K3138" s="10"/>
      <c r="M3138" s="10"/>
      <c r="N3138" s="11"/>
      <c r="O3138" s="11"/>
      <c r="P3138" s="19"/>
      <c r="Q3138" s="11"/>
      <c r="R3138" s="11"/>
      <c r="T3138" s="10"/>
      <c r="U3138" s="10"/>
    </row>
    <row r="3139" spans="5:21" s="8" customFormat="1" ht="30" customHeight="1">
      <c r="E3139" s="10"/>
      <c r="K3139" s="10"/>
      <c r="M3139" s="10"/>
      <c r="N3139" s="11"/>
      <c r="O3139" s="11"/>
      <c r="P3139" s="19"/>
      <c r="Q3139" s="11"/>
      <c r="R3139" s="11"/>
      <c r="T3139" s="10"/>
      <c r="U3139" s="10"/>
    </row>
    <row r="3140" spans="5:21" s="8" customFormat="1" ht="30" customHeight="1">
      <c r="E3140" s="10"/>
      <c r="K3140" s="10"/>
      <c r="M3140" s="10"/>
      <c r="N3140" s="11"/>
      <c r="O3140" s="11"/>
      <c r="P3140" s="19"/>
      <c r="Q3140" s="11"/>
      <c r="R3140" s="11"/>
      <c r="T3140" s="10"/>
      <c r="U3140" s="10"/>
    </row>
    <row r="3141" spans="5:21" s="8" customFormat="1" ht="30" customHeight="1">
      <c r="E3141" s="10"/>
      <c r="K3141" s="10"/>
      <c r="M3141" s="10"/>
      <c r="N3141" s="11"/>
      <c r="O3141" s="11"/>
      <c r="P3141" s="19"/>
      <c r="Q3141" s="11"/>
      <c r="R3141" s="11"/>
      <c r="T3141" s="10"/>
      <c r="U3141" s="10"/>
    </row>
    <row r="3142" spans="5:21" s="8" customFormat="1" ht="30" customHeight="1">
      <c r="E3142" s="10"/>
      <c r="K3142" s="10"/>
      <c r="M3142" s="10"/>
      <c r="N3142" s="11"/>
      <c r="O3142" s="11"/>
      <c r="P3142" s="19"/>
      <c r="Q3142" s="11"/>
      <c r="R3142" s="11"/>
      <c r="T3142" s="10"/>
      <c r="U3142" s="10"/>
    </row>
    <row r="3143" spans="5:21" s="8" customFormat="1" ht="30" customHeight="1">
      <c r="E3143" s="10"/>
      <c r="K3143" s="10"/>
      <c r="M3143" s="10"/>
      <c r="N3143" s="11"/>
      <c r="O3143" s="11"/>
      <c r="P3143" s="19"/>
      <c r="Q3143" s="11"/>
      <c r="R3143" s="11"/>
      <c r="T3143" s="10"/>
      <c r="U3143" s="10"/>
    </row>
    <row r="3144" spans="5:21" s="8" customFormat="1" ht="30" customHeight="1">
      <c r="E3144" s="10"/>
      <c r="K3144" s="10"/>
      <c r="M3144" s="10"/>
      <c r="N3144" s="11"/>
      <c r="O3144" s="11"/>
      <c r="P3144" s="19"/>
      <c r="Q3144" s="11"/>
      <c r="R3144" s="11"/>
      <c r="T3144" s="10"/>
      <c r="U3144" s="10"/>
    </row>
    <row r="3145" spans="5:21" s="8" customFormat="1" ht="30" customHeight="1">
      <c r="E3145" s="10"/>
      <c r="K3145" s="10"/>
      <c r="M3145" s="10"/>
      <c r="N3145" s="11"/>
      <c r="O3145" s="11"/>
      <c r="P3145" s="19"/>
      <c r="Q3145" s="11"/>
      <c r="R3145" s="11"/>
      <c r="T3145" s="10"/>
      <c r="U3145" s="10"/>
    </row>
    <row r="3146" spans="5:21" s="8" customFormat="1" ht="30" customHeight="1">
      <c r="E3146" s="10"/>
      <c r="K3146" s="10"/>
      <c r="M3146" s="10"/>
      <c r="N3146" s="11"/>
      <c r="O3146" s="11"/>
      <c r="P3146" s="19"/>
      <c r="Q3146" s="11"/>
      <c r="R3146" s="11"/>
      <c r="T3146" s="10"/>
      <c r="U3146" s="10"/>
    </row>
    <row r="3147" spans="5:21" s="8" customFormat="1" ht="30" customHeight="1">
      <c r="E3147" s="10"/>
      <c r="K3147" s="10"/>
      <c r="M3147" s="10"/>
      <c r="N3147" s="11"/>
      <c r="O3147" s="11"/>
      <c r="P3147" s="19"/>
      <c r="Q3147" s="11"/>
      <c r="R3147" s="11"/>
      <c r="T3147" s="10"/>
      <c r="U3147" s="10"/>
    </row>
    <row r="3148" spans="5:21" s="8" customFormat="1" ht="30" customHeight="1">
      <c r="E3148" s="10"/>
      <c r="K3148" s="10"/>
      <c r="M3148" s="10"/>
      <c r="N3148" s="11"/>
      <c r="O3148" s="11"/>
      <c r="P3148" s="19"/>
      <c r="Q3148" s="11"/>
      <c r="R3148" s="11"/>
      <c r="T3148" s="10"/>
      <c r="U3148" s="10"/>
    </row>
    <row r="3149" spans="5:21" s="8" customFormat="1" ht="30" customHeight="1">
      <c r="E3149" s="10"/>
      <c r="K3149" s="10"/>
      <c r="M3149" s="10"/>
      <c r="N3149" s="11"/>
      <c r="O3149" s="11"/>
      <c r="P3149" s="19"/>
      <c r="Q3149" s="11"/>
      <c r="R3149" s="11"/>
      <c r="T3149" s="10"/>
      <c r="U3149" s="10"/>
    </row>
    <row r="3150" spans="5:21" s="8" customFormat="1" ht="30" customHeight="1">
      <c r="E3150" s="10"/>
      <c r="K3150" s="10"/>
      <c r="M3150" s="10"/>
      <c r="N3150" s="11"/>
      <c r="O3150" s="11"/>
      <c r="P3150" s="19"/>
      <c r="Q3150" s="11"/>
      <c r="R3150" s="11"/>
      <c r="T3150" s="10"/>
      <c r="U3150" s="10"/>
    </row>
    <row r="3151" spans="5:21" s="8" customFormat="1" ht="30" customHeight="1">
      <c r="E3151" s="10"/>
      <c r="K3151" s="10"/>
      <c r="M3151" s="10"/>
      <c r="N3151" s="11"/>
      <c r="O3151" s="11"/>
      <c r="P3151" s="19"/>
      <c r="Q3151" s="11"/>
      <c r="R3151" s="11"/>
      <c r="T3151" s="10"/>
      <c r="U3151" s="10"/>
    </row>
    <row r="3152" spans="5:21" s="8" customFormat="1" ht="30" customHeight="1">
      <c r="E3152" s="10"/>
      <c r="K3152" s="10"/>
      <c r="M3152" s="10"/>
      <c r="N3152" s="11"/>
      <c r="O3152" s="11"/>
      <c r="P3152" s="19"/>
      <c r="Q3152" s="11"/>
      <c r="R3152" s="11"/>
      <c r="T3152" s="10"/>
      <c r="U3152" s="10"/>
    </row>
    <row r="3153" spans="5:21" s="8" customFormat="1" ht="30" customHeight="1">
      <c r="E3153" s="10"/>
      <c r="K3153" s="10"/>
      <c r="M3153" s="10"/>
      <c r="N3153" s="11"/>
      <c r="O3153" s="11"/>
      <c r="P3153" s="19"/>
      <c r="Q3153" s="11"/>
      <c r="R3153" s="11"/>
      <c r="T3153" s="10"/>
      <c r="U3153" s="10"/>
    </row>
    <row r="3154" spans="5:21" s="8" customFormat="1" ht="30" customHeight="1">
      <c r="E3154" s="10"/>
      <c r="K3154" s="10"/>
      <c r="M3154" s="10"/>
      <c r="N3154" s="11"/>
      <c r="O3154" s="11"/>
      <c r="P3154" s="19"/>
      <c r="Q3154" s="11"/>
      <c r="R3154" s="11"/>
      <c r="T3154" s="10"/>
      <c r="U3154" s="10"/>
    </row>
    <row r="3155" spans="5:21" s="8" customFormat="1" ht="30" customHeight="1">
      <c r="E3155" s="10"/>
      <c r="K3155" s="10"/>
      <c r="M3155" s="10"/>
      <c r="N3155" s="11"/>
      <c r="O3155" s="11"/>
      <c r="P3155" s="19"/>
      <c r="Q3155" s="11"/>
      <c r="R3155" s="11"/>
      <c r="T3155" s="10"/>
      <c r="U3155" s="10"/>
    </row>
    <row r="3156" spans="5:21" s="8" customFormat="1" ht="30" customHeight="1">
      <c r="E3156" s="10"/>
      <c r="K3156" s="10"/>
      <c r="M3156" s="10"/>
      <c r="N3156" s="11"/>
      <c r="O3156" s="11"/>
      <c r="P3156" s="19"/>
      <c r="Q3156" s="11"/>
      <c r="R3156" s="11"/>
      <c r="T3156" s="10"/>
      <c r="U3156" s="10"/>
    </row>
    <row r="3157" spans="5:21" s="8" customFormat="1" ht="30" customHeight="1">
      <c r="E3157" s="10"/>
      <c r="K3157" s="10"/>
      <c r="M3157" s="10"/>
      <c r="N3157" s="11"/>
      <c r="O3157" s="11"/>
      <c r="P3157" s="19"/>
      <c r="Q3157" s="11"/>
      <c r="R3157" s="11"/>
      <c r="T3157" s="10"/>
      <c r="U3157" s="10"/>
    </row>
    <row r="3158" spans="5:21" s="8" customFormat="1" ht="30" customHeight="1">
      <c r="E3158" s="10"/>
      <c r="K3158" s="10"/>
      <c r="M3158" s="10"/>
      <c r="N3158" s="11"/>
      <c r="O3158" s="11"/>
      <c r="P3158" s="19"/>
      <c r="Q3158" s="11"/>
      <c r="R3158" s="11"/>
      <c r="T3158" s="10"/>
      <c r="U3158" s="10"/>
    </row>
    <row r="3159" spans="5:21" s="8" customFormat="1" ht="30" customHeight="1">
      <c r="E3159" s="10"/>
      <c r="K3159" s="10"/>
      <c r="M3159" s="10"/>
      <c r="N3159" s="11"/>
      <c r="O3159" s="11"/>
      <c r="P3159" s="19"/>
      <c r="Q3159" s="11"/>
      <c r="R3159" s="11"/>
      <c r="T3159" s="10"/>
      <c r="U3159" s="10"/>
    </row>
    <row r="3160" spans="5:21" s="8" customFormat="1" ht="30" customHeight="1">
      <c r="E3160" s="10"/>
      <c r="K3160" s="10"/>
      <c r="M3160" s="10"/>
      <c r="N3160" s="11"/>
      <c r="O3160" s="11"/>
      <c r="P3160" s="19"/>
      <c r="Q3160" s="11"/>
      <c r="R3160" s="11"/>
      <c r="T3160" s="10"/>
      <c r="U3160" s="10"/>
    </row>
    <row r="3161" spans="5:21" s="8" customFormat="1" ht="30" customHeight="1">
      <c r="E3161" s="10"/>
      <c r="K3161" s="10"/>
      <c r="M3161" s="10"/>
      <c r="N3161" s="11"/>
      <c r="O3161" s="11"/>
      <c r="P3161" s="19"/>
      <c r="Q3161" s="11"/>
      <c r="R3161" s="11"/>
      <c r="T3161" s="10"/>
      <c r="U3161" s="10"/>
    </row>
    <row r="3162" spans="5:21" s="8" customFormat="1" ht="30" customHeight="1">
      <c r="E3162" s="10"/>
      <c r="K3162" s="10"/>
      <c r="M3162" s="10"/>
      <c r="N3162" s="11"/>
      <c r="O3162" s="11"/>
      <c r="P3162" s="19"/>
      <c r="Q3162" s="11"/>
      <c r="R3162" s="11"/>
      <c r="T3162" s="10"/>
      <c r="U3162" s="10"/>
    </row>
    <row r="3163" spans="5:21" s="8" customFormat="1" ht="30" customHeight="1">
      <c r="E3163" s="10"/>
      <c r="K3163" s="10"/>
      <c r="M3163" s="10"/>
      <c r="N3163" s="11"/>
      <c r="O3163" s="11"/>
      <c r="P3163" s="19"/>
      <c r="Q3163" s="11"/>
      <c r="R3163" s="11"/>
      <c r="T3163" s="10"/>
      <c r="U3163" s="10"/>
    </row>
    <row r="3164" spans="5:21" s="8" customFormat="1" ht="30" customHeight="1">
      <c r="E3164" s="10"/>
      <c r="K3164" s="10"/>
      <c r="M3164" s="10"/>
      <c r="N3164" s="11"/>
      <c r="O3164" s="11"/>
      <c r="P3164" s="19"/>
      <c r="Q3164" s="11"/>
      <c r="R3164" s="11"/>
      <c r="T3164" s="10"/>
      <c r="U3164" s="10"/>
    </row>
    <row r="3165" spans="5:21" s="8" customFormat="1" ht="30" customHeight="1">
      <c r="E3165" s="10"/>
      <c r="K3165" s="10"/>
      <c r="M3165" s="10"/>
      <c r="N3165" s="11"/>
      <c r="O3165" s="11"/>
      <c r="P3165" s="19"/>
      <c r="Q3165" s="11"/>
      <c r="R3165" s="11"/>
      <c r="T3165" s="10"/>
      <c r="U3165" s="10"/>
    </row>
    <row r="3166" spans="5:21" s="8" customFormat="1" ht="30" customHeight="1">
      <c r="E3166" s="10"/>
      <c r="K3166" s="10"/>
      <c r="M3166" s="10"/>
      <c r="N3166" s="11"/>
      <c r="O3166" s="11"/>
      <c r="P3166" s="19"/>
      <c r="Q3166" s="11"/>
      <c r="R3166" s="11"/>
      <c r="T3166" s="10"/>
      <c r="U3166" s="10"/>
    </row>
    <row r="3167" spans="5:21" s="8" customFormat="1" ht="30" customHeight="1">
      <c r="E3167" s="10"/>
      <c r="K3167" s="10"/>
      <c r="M3167" s="10"/>
      <c r="N3167" s="11"/>
      <c r="O3167" s="11"/>
      <c r="P3167" s="19"/>
      <c r="Q3167" s="11"/>
      <c r="R3167" s="11"/>
      <c r="T3167" s="10"/>
      <c r="U3167" s="10"/>
    </row>
    <row r="3168" spans="5:21" s="8" customFormat="1" ht="30" customHeight="1">
      <c r="E3168" s="10"/>
      <c r="K3168" s="10"/>
      <c r="M3168" s="10"/>
      <c r="N3168" s="11"/>
      <c r="O3168" s="11"/>
      <c r="P3168" s="19"/>
      <c r="Q3168" s="11"/>
      <c r="R3168" s="11"/>
      <c r="T3168" s="10"/>
      <c r="U3168" s="10"/>
    </row>
    <row r="3169" spans="5:21" s="8" customFormat="1" ht="30" customHeight="1">
      <c r="E3169" s="10"/>
      <c r="K3169" s="10"/>
      <c r="M3169" s="10"/>
      <c r="N3169" s="11"/>
      <c r="O3169" s="11"/>
      <c r="P3169" s="19"/>
      <c r="Q3169" s="11"/>
      <c r="R3169" s="11"/>
      <c r="T3169" s="10"/>
      <c r="U3169" s="10"/>
    </row>
    <row r="3170" spans="5:21" s="8" customFormat="1" ht="30" customHeight="1">
      <c r="E3170" s="10"/>
      <c r="K3170" s="10"/>
      <c r="M3170" s="10"/>
      <c r="N3170" s="11"/>
      <c r="O3170" s="11"/>
      <c r="P3170" s="19"/>
      <c r="Q3170" s="11"/>
      <c r="R3170" s="11"/>
      <c r="T3170" s="10"/>
      <c r="U3170" s="10"/>
    </row>
    <row r="3171" spans="5:21" s="8" customFormat="1" ht="30" customHeight="1">
      <c r="E3171" s="10"/>
      <c r="K3171" s="10"/>
      <c r="M3171" s="10"/>
      <c r="N3171" s="11"/>
      <c r="O3171" s="11"/>
      <c r="P3171" s="19"/>
      <c r="Q3171" s="11"/>
      <c r="R3171" s="11"/>
      <c r="T3171" s="10"/>
      <c r="U3171" s="10"/>
    </row>
    <row r="3172" spans="5:21" s="8" customFormat="1" ht="30" customHeight="1">
      <c r="E3172" s="10"/>
      <c r="K3172" s="10"/>
      <c r="M3172" s="10"/>
      <c r="N3172" s="11"/>
      <c r="O3172" s="11"/>
      <c r="P3172" s="19"/>
      <c r="Q3172" s="11"/>
      <c r="R3172" s="11"/>
      <c r="T3172" s="10"/>
      <c r="U3172" s="10"/>
    </row>
    <row r="3173" spans="5:21" s="8" customFormat="1" ht="30" customHeight="1">
      <c r="E3173" s="10"/>
      <c r="K3173" s="10"/>
      <c r="M3173" s="10"/>
      <c r="N3173" s="11"/>
      <c r="O3173" s="11"/>
      <c r="P3173" s="19"/>
      <c r="Q3173" s="11"/>
      <c r="R3173" s="11"/>
      <c r="T3173" s="10"/>
      <c r="U3173" s="10"/>
    </row>
    <row r="3174" spans="5:21" s="8" customFormat="1" ht="30" customHeight="1">
      <c r="E3174" s="10"/>
      <c r="K3174" s="10"/>
      <c r="M3174" s="10"/>
      <c r="N3174" s="11"/>
      <c r="O3174" s="11"/>
      <c r="P3174" s="19"/>
      <c r="Q3174" s="11"/>
      <c r="R3174" s="11"/>
      <c r="T3174" s="10"/>
      <c r="U3174" s="10"/>
    </row>
    <row r="3175" spans="5:21" s="8" customFormat="1" ht="30" customHeight="1">
      <c r="E3175" s="10"/>
      <c r="K3175" s="10"/>
      <c r="M3175" s="10"/>
      <c r="N3175" s="11"/>
      <c r="O3175" s="11"/>
      <c r="P3175" s="19"/>
      <c r="Q3175" s="11"/>
      <c r="R3175" s="11"/>
      <c r="T3175" s="10"/>
      <c r="U3175" s="10"/>
    </row>
    <row r="3176" spans="5:21" s="8" customFormat="1" ht="30" customHeight="1">
      <c r="E3176" s="10"/>
      <c r="K3176" s="10"/>
      <c r="M3176" s="10"/>
      <c r="N3176" s="11"/>
      <c r="O3176" s="11"/>
      <c r="P3176" s="19"/>
      <c r="Q3176" s="11"/>
      <c r="R3176" s="11"/>
      <c r="T3176" s="10"/>
      <c r="U3176" s="10"/>
    </row>
    <row r="3177" spans="5:21" s="8" customFormat="1" ht="30" customHeight="1">
      <c r="E3177" s="10"/>
      <c r="K3177" s="10"/>
      <c r="M3177" s="10"/>
      <c r="N3177" s="11"/>
      <c r="O3177" s="11"/>
      <c r="P3177" s="19"/>
      <c r="Q3177" s="11"/>
      <c r="R3177" s="11"/>
      <c r="T3177" s="10"/>
      <c r="U3177" s="10"/>
    </row>
    <row r="3178" spans="5:21" s="8" customFormat="1" ht="30" customHeight="1">
      <c r="E3178" s="10"/>
      <c r="K3178" s="10"/>
      <c r="M3178" s="10"/>
      <c r="N3178" s="11"/>
      <c r="O3178" s="11"/>
      <c r="P3178" s="19"/>
      <c r="Q3178" s="11"/>
      <c r="R3178" s="11"/>
      <c r="T3178" s="10"/>
      <c r="U3178" s="10"/>
    </row>
    <row r="3179" spans="5:21" s="8" customFormat="1" ht="30" customHeight="1">
      <c r="E3179" s="10"/>
      <c r="K3179" s="10"/>
      <c r="M3179" s="10"/>
      <c r="N3179" s="11"/>
      <c r="O3179" s="11"/>
      <c r="P3179" s="19"/>
      <c r="Q3179" s="11"/>
      <c r="R3179" s="11"/>
      <c r="T3179" s="10"/>
      <c r="U3179" s="10"/>
    </row>
    <row r="3180" spans="5:21" s="8" customFormat="1" ht="30" customHeight="1">
      <c r="E3180" s="10"/>
      <c r="K3180" s="10"/>
      <c r="M3180" s="10"/>
      <c r="N3180" s="11"/>
      <c r="O3180" s="11"/>
      <c r="P3180" s="19"/>
      <c r="Q3180" s="11"/>
      <c r="R3180" s="11"/>
      <c r="T3180" s="10"/>
      <c r="U3180" s="10"/>
    </row>
    <row r="3181" spans="5:21" s="8" customFormat="1" ht="30" customHeight="1">
      <c r="E3181" s="10"/>
      <c r="K3181" s="10"/>
      <c r="M3181" s="10"/>
      <c r="N3181" s="11"/>
      <c r="O3181" s="11"/>
      <c r="P3181" s="19"/>
      <c r="Q3181" s="11"/>
      <c r="R3181" s="11"/>
      <c r="T3181" s="10"/>
      <c r="U3181" s="10"/>
    </row>
    <row r="3182" spans="5:21" s="8" customFormat="1" ht="30" customHeight="1">
      <c r="E3182" s="10"/>
      <c r="K3182" s="10"/>
      <c r="M3182" s="10"/>
      <c r="N3182" s="11"/>
      <c r="O3182" s="11"/>
      <c r="P3182" s="19"/>
      <c r="Q3182" s="11"/>
      <c r="R3182" s="11"/>
      <c r="T3182" s="10"/>
      <c r="U3182" s="10"/>
    </row>
    <row r="3183" spans="5:21" s="8" customFormat="1" ht="30" customHeight="1">
      <c r="E3183" s="10"/>
      <c r="K3183" s="10"/>
      <c r="M3183" s="10"/>
      <c r="N3183" s="11"/>
      <c r="O3183" s="11"/>
      <c r="P3183" s="19"/>
      <c r="Q3183" s="11"/>
      <c r="R3183" s="11"/>
      <c r="T3183" s="10"/>
      <c r="U3183" s="10"/>
    </row>
    <row r="3184" spans="5:21" s="8" customFormat="1" ht="30" customHeight="1">
      <c r="E3184" s="10"/>
      <c r="K3184" s="10"/>
      <c r="M3184" s="10"/>
      <c r="N3184" s="11"/>
      <c r="O3184" s="11"/>
      <c r="P3184" s="19"/>
      <c r="Q3184" s="11"/>
      <c r="R3184" s="11"/>
      <c r="T3184" s="10"/>
      <c r="U3184" s="10"/>
    </row>
    <row r="3185" spans="5:21" s="8" customFormat="1" ht="30" customHeight="1">
      <c r="E3185" s="10"/>
      <c r="K3185" s="10"/>
      <c r="M3185" s="10"/>
      <c r="N3185" s="11"/>
      <c r="O3185" s="11"/>
      <c r="P3185" s="19"/>
      <c r="Q3185" s="11"/>
      <c r="R3185" s="11"/>
      <c r="T3185" s="10"/>
      <c r="U3185" s="10"/>
    </row>
    <row r="3186" spans="5:21" s="8" customFormat="1" ht="30" customHeight="1">
      <c r="E3186" s="10"/>
      <c r="K3186" s="10"/>
      <c r="M3186" s="10"/>
      <c r="N3186" s="11"/>
      <c r="O3186" s="11"/>
      <c r="P3186" s="19"/>
      <c r="Q3186" s="11"/>
      <c r="R3186" s="11"/>
      <c r="T3186" s="10"/>
      <c r="U3186" s="10"/>
    </row>
    <row r="3187" spans="5:21" s="8" customFormat="1" ht="30" customHeight="1">
      <c r="E3187" s="10"/>
      <c r="K3187" s="10"/>
      <c r="M3187" s="10"/>
      <c r="N3187" s="11"/>
      <c r="O3187" s="11"/>
      <c r="P3187" s="19"/>
      <c r="Q3187" s="11"/>
      <c r="R3187" s="11"/>
      <c r="T3187" s="10"/>
      <c r="U3187" s="10"/>
    </row>
    <row r="3188" spans="5:21" s="8" customFormat="1" ht="30" customHeight="1">
      <c r="E3188" s="10"/>
      <c r="K3188" s="10"/>
      <c r="M3188" s="10"/>
      <c r="N3188" s="11"/>
      <c r="O3188" s="11"/>
      <c r="P3188" s="19"/>
      <c r="Q3188" s="11"/>
      <c r="R3188" s="11"/>
      <c r="T3188" s="10"/>
      <c r="U3188" s="10"/>
    </row>
    <row r="3189" spans="5:21" s="8" customFormat="1" ht="30" customHeight="1">
      <c r="E3189" s="10"/>
      <c r="K3189" s="10"/>
      <c r="M3189" s="10"/>
      <c r="N3189" s="11"/>
      <c r="O3189" s="11"/>
      <c r="P3189" s="19"/>
      <c r="Q3189" s="11"/>
      <c r="R3189" s="11"/>
      <c r="T3189" s="10"/>
      <c r="U3189" s="10"/>
    </row>
    <row r="3190" spans="5:21" s="8" customFormat="1" ht="30" customHeight="1">
      <c r="E3190" s="10"/>
      <c r="K3190" s="10"/>
      <c r="M3190" s="10"/>
      <c r="N3190" s="11"/>
      <c r="O3190" s="11"/>
      <c r="P3190" s="19"/>
      <c r="Q3190" s="11"/>
      <c r="R3190" s="11"/>
      <c r="T3190" s="10"/>
      <c r="U3190" s="10"/>
    </row>
    <row r="3191" spans="5:21" s="8" customFormat="1" ht="30" customHeight="1">
      <c r="E3191" s="10"/>
      <c r="K3191" s="10"/>
      <c r="M3191" s="10"/>
      <c r="N3191" s="11"/>
      <c r="O3191" s="11"/>
      <c r="P3191" s="19"/>
      <c r="Q3191" s="11"/>
      <c r="R3191" s="11"/>
      <c r="T3191" s="10"/>
      <c r="U3191" s="10"/>
    </row>
    <row r="3192" spans="5:21" s="8" customFormat="1" ht="30" customHeight="1">
      <c r="E3192" s="10"/>
      <c r="K3192" s="10"/>
      <c r="M3192" s="10"/>
      <c r="N3192" s="11"/>
      <c r="O3192" s="11"/>
      <c r="P3192" s="19"/>
      <c r="Q3192" s="11"/>
      <c r="R3192" s="11"/>
      <c r="T3192" s="10"/>
      <c r="U3192" s="10"/>
    </row>
    <row r="3193" spans="5:21" s="8" customFormat="1" ht="30" customHeight="1">
      <c r="E3193" s="10"/>
      <c r="K3193" s="10"/>
      <c r="M3193" s="10"/>
      <c r="N3193" s="11"/>
      <c r="O3193" s="11"/>
      <c r="P3193" s="19"/>
      <c r="Q3193" s="11"/>
      <c r="R3193" s="11"/>
      <c r="T3193" s="10"/>
      <c r="U3193" s="10"/>
    </row>
    <row r="3194" spans="5:21" s="8" customFormat="1" ht="30" customHeight="1">
      <c r="E3194" s="10"/>
      <c r="K3194" s="10"/>
      <c r="M3194" s="10"/>
      <c r="N3194" s="11"/>
      <c r="O3194" s="11"/>
      <c r="P3194" s="19"/>
      <c r="Q3194" s="11"/>
      <c r="R3194" s="11"/>
      <c r="T3194" s="10"/>
      <c r="U3194" s="10"/>
    </row>
    <row r="3195" spans="5:21" s="8" customFormat="1" ht="30" customHeight="1">
      <c r="E3195" s="10"/>
      <c r="K3195" s="10"/>
      <c r="M3195" s="10"/>
      <c r="N3195" s="11"/>
      <c r="O3195" s="11"/>
      <c r="P3195" s="19"/>
      <c r="Q3195" s="11"/>
      <c r="R3195" s="11"/>
      <c r="T3195" s="10"/>
      <c r="U3195" s="10"/>
    </row>
    <row r="3196" spans="5:21" s="8" customFormat="1" ht="30" customHeight="1">
      <c r="E3196" s="10"/>
      <c r="K3196" s="10"/>
      <c r="M3196" s="10"/>
      <c r="N3196" s="11"/>
      <c r="O3196" s="11"/>
      <c r="P3196" s="19"/>
      <c r="Q3196" s="11"/>
      <c r="R3196" s="11"/>
      <c r="T3196" s="10"/>
      <c r="U3196" s="10"/>
    </row>
    <row r="3197" spans="5:21" s="8" customFormat="1" ht="30" customHeight="1">
      <c r="E3197" s="10"/>
      <c r="K3197" s="10"/>
      <c r="M3197" s="10"/>
      <c r="N3197" s="11"/>
      <c r="O3197" s="11"/>
      <c r="P3197" s="19"/>
      <c r="Q3197" s="11"/>
      <c r="R3197" s="11"/>
      <c r="T3197" s="10"/>
      <c r="U3197" s="10"/>
    </row>
    <row r="3198" spans="5:21" s="8" customFormat="1" ht="30" customHeight="1">
      <c r="E3198" s="10"/>
      <c r="K3198" s="10"/>
      <c r="M3198" s="10"/>
      <c r="N3198" s="11"/>
      <c r="O3198" s="11"/>
      <c r="P3198" s="19"/>
      <c r="Q3198" s="11"/>
      <c r="R3198" s="11"/>
      <c r="T3198" s="10"/>
      <c r="U3198" s="10"/>
    </row>
    <row r="3199" spans="5:21" s="8" customFormat="1" ht="30" customHeight="1">
      <c r="E3199" s="10"/>
      <c r="K3199" s="10"/>
      <c r="M3199" s="10"/>
      <c r="N3199" s="11"/>
      <c r="O3199" s="11"/>
      <c r="P3199" s="19"/>
      <c r="Q3199" s="11"/>
      <c r="R3199" s="11"/>
      <c r="T3199" s="10"/>
      <c r="U3199" s="10"/>
    </row>
    <row r="3200" spans="5:21" s="8" customFormat="1" ht="30" customHeight="1">
      <c r="E3200" s="10"/>
      <c r="K3200" s="10"/>
      <c r="M3200" s="10"/>
      <c r="N3200" s="11"/>
      <c r="O3200" s="11"/>
      <c r="P3200" s="19"/>
      <c r="Q3200" s="11"/>
      <c r="R3200" s="11"/>
      <c r="T3200" s="10"/>
      <c r="U3200" s="10"/>
    </row>
    <row r="3201" spans="5:21" s="8" customFormat="1" ht="30" customHeight="1">
      <c r="E3201" s="10"/>
      <c r="K3201" s="10"/>
      <c r="M3201" s="10"/>
      <c r="N3201" s="11"/>
      <c r="O3201" s="11"/>
      <c r="P3201" s="19"/>
      <c r="Q3201" s="11"/>
      <c r="R3201" s="11"/>
      <c r="T3201" s="10"/>
      <c r="U3201" s="10"/>
    </row>
    <row r="3202" spans="5:21" s="8" customFormat="1" ht="30" customHeight="1">
      <c r="E3202" s="10"/>
      <c r="K3202" s="10"/>
      <c r="M3202" s="10"/>
      <c r="N3202" s="11"/>
      <c r="O3202" s="11"/>
      <c r="P3202" s="19"/>
      <c r="Q3202" s="11"/>
      <c r="R3202" s="11"/>
      <c r="T3202" s="10"/>
      <c r="U3202" s="10"/>
    </row>
    <row r="3203" spans="5:21" s="8" customFormat="1" ht="30" customHeight="1">
      <c r="E3203" s="10"/>
      <c r="K3203" s="10"/>
      <c r="M3203" s="10"/>
      <c r="N3203" s="11"/>
      <c r="O3203" s="11"/>
      <c r="P3203" s="19"/>
      <c r="Q3203" s="11"/>
      <c r="R3203" s="11"/>
      <c r="T3203" s="10"/>
      <c r="U3203" s="10"/>
    </row>
    <row r="3204" spans="5:21" s="8" customFormat="1" ht="30" customHeight="1">
      <c r="E3204" s="10"/>
      <c r="K3204" s="10"/>
      <c r="M3204" s="10"/>
      <c r="N3204" s="11"/>
      <c r="O3204" s="11"/>
      <c r="P3204" s="19"/>
      <c r="Q3204" s="11"/>
      <c r="R3204" s="11"/>
      <c r="T3204" s="10"/>
      <c r="U3204" s="10"/>
    </row>
    <row r="3205" spans="5:21" s="8" customFormat="1" ht="30" customHeight="1">
      <c r="E3205" s="10"/>
      <c r="K3205" s="10"/>
      <c r="M3205" s="10"/>
      <c r="N3205" s="11"/>
      <c r="O3205" s="11"/>
      <c r="P3205" s="19"/>
      <c r="Q3205" s="11"/>
      <c r="R3205" s="11"/>
      <c r="T3205" s="10"/>
      <c r="U3205" s="10"/>
    </row>
    <row r="3206" spans="5:21" s="8" customFormat="1" ht="30" customHeight="1">
      <c r="E3206" s="10"/>
      <c r="K3206" s="10"/>
      <c r="M3206" s="10"/>
      <c r="N3206" s="11"/>
      <c r="O3206" s="11"/>
      <c r="P3206" s="19"/>
      <c r="Q3206" s="11"/>
      <c r="R3206" s="11"/>
      <c r="T3206" s="10"/>
      <c r="U3206" s="10"/>
    </row>
    <row r="3207" spans="5:21" s="8" customFormat="1" ht="30" customHeight="1">
      <c r="E3207" s="10"/>
      <c r="K3207" s="10"/>
      <c r="M3207" s="10"/>
      <c r="N3207" s="11"/>
      <c r="O3207" s="11"/>
      <c r="P3207" s="19"/>
      <c r="Q3207" s="11"/>
      <c r="R3207" s="11"/>
      <c r="T3207" s="10"/>
      <c r="U3207" s="10"/>
    </row>
    <row r="3208" spans="5:21" s="8" customFormat="1" ht="30" customHeight="1">
      <c r="E3208" s="10"/>
      <c r="K3208" s="10"/>
      <c r="M3208" s="10"/>
      <c r="N3208" s="11"/>
      <c r="O3208" s="11"/>
      <c r="P3208" s="19"/>
      <c r="Q3208" s="11"/>
      <c r="R3208" s="11"/>
      <c r="T3208" s="10"/>
      <c r="U3208" s="10"/>
    </row>
    <row r="3209" spans="5:21" s="8" customFormat="1" ht="30" customHeight="1">
      <c r="E3209" s="10"/>
      <c r="K3209" s="10"/>
      <c r="M3209" s="10"/>
      <c r="N3209" s="11"/>
      <c r="O3209" s="11"/>
      <c r="P3209" s="19"/>
      <c r="Q3209" s="11"/>
      <c r="R3209" s="11"/>
      <c r="T3209" s="10"/>
      <c r="U3209" s="10"/>
    </row>
    <row r="3210" spans="5:21" s="8" customFormat="1" ht="30" customHeight="1">
      <c r="E3210" s="10"/>
      <c r="K3210" s="10"/>
      <c r="M3210" s="10"/>
      <c r="N3210" s="11"/>
      <c r="O3210" s="11"/>
      <c r="P3210" s="19"/>
      <c r="Q3210" s="11"/>
      <c r="R3210" s="11"/>
      <c r="T3210" s="10"/>
      <c r="U3210" s="10"/>
    </row>
    <row r="3211" spans="5:21" s="8" customFormat="1" ht="30" customHeight="1">
      <c r="E3211" s="10"/>
      <c r="K3211" s="10"/>
      <c r="M3211" s="10"/>
      <c r="N3211" s="11"/>
      <c r="O3211" s="11"/>
      <c r="P3211" s="19"/>
      <c r="Q3211" s="11"/>
      <c r="R3211" s="11"/>
      <c r="T3211" s="10"/>
      <c r="U3211" s="10"/>
    </row>
    <row r="3212" spans="5:21" s="8" customFormat="1" ht="30" customHeight="1">
      <c r="E3212" s="10"/>
      <c r="K3212" s="10"/>
      <c r="M3212" s="10"/>
      <c r="N3212" s="11"/>
      <c r="O3212" s="11"/>
      <c r="P3212" s="19"/>
      <c r="Q3212" s="11"/>
      <c r="R3212" s="11"/>
      <c r="T3212" s="10"/>
      <c r="U3212" s="10"/>
    </row>
    <row r="3213" spans="5:21" s="8" customFormat="1" ht="30" customHeight="1">
      <c r="E3213" s="10"/>
      <c r="K3213" s="10"/>
      <c r="M3213" s="10"/>
      <c r="N3213" s="11"/>
      <c r="O3213" s="11"/>
      <c r="P3213" s="19"/>
      <c r="Q3213" s="11"/>
      <c r="R3213" s="11"/>
      <c r="T3213" s="10"/>
      <c r="U3213" s="10"/>
    </row>
    <row r="3214" spans="5:21" s="8" customFormat="1" ht="30" customHeight="1">
      <c r="E3214" s="10"/>
      <c r="K3214" s="10"/>
      <c r="M3214" s="10"/>
      <c r="N3214" s="11"/>
      <c r="O3214" s="11"/>
      <c r="P3214" s="19"/>
      <c r="Q3214" s="11"/>
      <c r="R3214" s="11"/>
      <c r="T3214" s="10"/>
      <c r="U3214" s="10"/>
    </row>
    <row r="3215" spans="5:21" s="8" customFormat="1" ht="30" customHeight="1">
      <c r="E3215" s="10"/>
      <c r="K3215" s="10"/>
      <c r="M3215" s="10"/>
      <c r="N3215" s="11"/>
      <c r="O3215" s="11"/>
      <c r="P3215" s="19"/>
      <c r="Q3215" s="11"/>
      <c r="R3215" s="11"/>
      <c r="T3215" s="10"/>
      <c r="U3215" s="10"/>
    </row>
    <row r="3216" spans="5:21" s="8" customFormat="1" ht="30" customHeight="1">
      <c r="E3216" s="10"/>
      <c r="K3216" s="10"/>
      <c r="M3216" s="10"/>
      <c r="N3216" s="11"/>
      <c r="O3216" s="11"/>
      <c r="P3216" s="19"/>
      <c r="Q3216" s="11"/>
      <c r="R3216" s="11"/>
      <c r="T3216" s="10"/>
      <c r="U3216" s="10"/>
    </row>
    <row r="3217" spans="5:21" s="8" customFormat="1" ht="30" customHeight="1">
      <c r="E3217" s="10"/>
      <c r="K3217" s="10"/>
      <c r="M3217" s="10"/>
      <c r="N3217" s="11"/>
      <c r="O3217" s="11"/>
      <c r="P3217" s="19"/>
      <c r="Q3217" s="11"/>
      <c r="R3217" s="11"/>
      <c r="T3217" s="10"/>
      <c r="U3217" s="10"/>
    </row>
    <row r="3218" spans="5:21" s="8" customFormat="1" ht="30" customHeight="1">
      <c r="E3218" s="10"/>
      <c r="K3218" s="10"/>
      <c r="M3218" s="10"/>
      <c r="N3218" s="11"/>
      <c r="O3218" s="11"/>
      <c r="P3218" s="19"/>
      <c r="Q3218" s="11"/>
      <c r="R3218" s="11"/>
      <c r="T3218" s="10"/>
      <c r="U3218" s="10"/>
    </row>
    <row r="3219" spans="5:21" s="8" customFormat="1" ht="30" customHeight="1">
      <c r="E3219" s="10"/>
      <c r="K3219" s="10"/>
      <c r="M3219" s="10"/>
      <c r="N3219" s="11"/>
      <c r="O3219" s="11"/>
      <c r="P3219" s="19"/>
      <c r="Q3219" s="11"/>
      <c r="R3219" s="11"/>
      <c r="T3219" s="10"/>
      <c r="U3219" s="10"/>
    </row>
    <row r="3220" spans="5:21" s="8" customFormat="1" ht="30" customHeight="1">
      <c r="E3220" s="10"/>
      <c r="K3220" s="10"/>
      <c r="M3220" s="10"/>
      <c r="N3220" s="11"/>
      <c r="O3220" s="11"/>
      <c r="P3220" s="19"/>
      <c r="Q3220" s="11"/>
      <c r="R3220" s="11"/>
      <c r="T3220" s="10"/>
      <c r="U3220" s="10"/>
    </row>
    <row r="3221" spans="5:21" s="8" customFormat="1" ht="30" customHeight="1">
      <c r="E3221" s="10"/>
      <c r="K3221" s="10"/>
      <c r="M3221" s="10"/>
      <c r="N3221" s="11"/>
      <c r="O3221" s="11"/>
      <c r="P3221" s="19"/>
      <c r="Q3221" s="11"/>
      <c r="R3221" s="11"/>
      <c r="T3221" s="10"/>
      <c r="U3221" s="10"/>
    </row>
    <row r="3222" spans="5:21" s="8" customFormat="1" ht="30" customHeight="1">
      <c r="E3222" s="10"/>
      <c r="K3222" s="10"/>
      <c r="M3222" s="10"/>
      <c r="N3222" s="11"/>
      <c r="O3222" s="11"/>
      <c r="P3222" s="19"/>
      <c r="Q3222" s="11"/>
      <c r="R3222" s="11"/>
      <c r="T3222" s="10"/>
      <c r="U3222" s="10"/>
    </row>
    <row r="3223" spans="5:21" s="8" customFormat="1" ht="30" customHeight="1">
      <c r="E3223" s="10"/>
      <c r="K3223" s="10"/>
      <c r="M3223" s="10"/>
      <c r="N3223" s="11"/>
      <c r="O3223" s="11"/>
      <c r="P3223" s="19"/>
      <c r="Q3223" s="11"/>
      <c r="R3223" s="11"/>
      <c r="T3223" s="10"/>
      <c r="U3223" s="10"/>
    </row>
    <row r="3224" spans="5:21" s="8" customFormat="1" ht="30" customHeight="1">
      <c r="E3224" s="10"/>
      <c r="K3224" s="10"/>
      <c r="M3224" s="10"/>
      <c r="N3224" s="11"/>
      <c r="O3224" s="11"/>
      <c r="P3224" s="19"/>
      <c r="Q3224" s="11"/>
      <c r="R3224" s="11"/>
      <c r="T3224" s="10"/>
      <c r="U3224" s="10"/>
    </row>
    <row r="3225" spans="5:21" s="8" customFormat="1" ht="30" customHeight="1">
      <c r="E3225" s="10"/>
      <c r="K3225" s="10"/>
      <c r="M3225" s="10"/>
      <c r="N3225" s="11"/>
      <c r="O3225" s="11"/>
      <c r="P3225" s="19"/>
      <c r="Q3225" s="11"/>
      <c r="R3225" s="11"/>
      <c r="T3225" s="10"/>
      <c r="U3225" s="10"/>
    </row>
    <row r="3226" spans="5:21" s="8" customFormat="1" ht="30" customHeight="1">
      <c r="E3226" s="10"/>
      <c r="K3226" s="10"/>
      <c r="M3226" s="10"/>
      <c r="N3226" s="11"/>
      <c r="O3226" s="11"/>
      <c r="P3226" s="19"/>
      <c r="Q3226" s="11"/>
      <c r="R3226" s="11"/>
      <c r="T3226" s="10"/>
      <c r="U3226" s="10"/>
    </row>
    <row r="3227" spans="5:21" s="8" customFormat="1" ht="30" customHeight="1">
      <c r="E3227" s="10"/>
      <c r="K3227" s="10"/>
      <c r="M3227" s="10"/>
      <c r="N3227" s="11"/>
      <c r="O3227" s="11"/>
      <c r="P3227" s="19"/>
      <c r="Q3227" s="11"/>
      <c r="R3227" s="11"/>
      <c r="T3227" s="10"/>
      <c r="U3227" s="10"/>
    </row>
    <row r="3228" spans="5:21" s="8" customFormat="1" ht="30" customHeight="1">
      <c r="E3228" s="10"/>
      <c r="K3228" s="10"/>
      <c r="M3228" s="10"/>
      <c r="N3228" s="11"/>
      <c r="O3228" s="11"/>
      <c r="P3228" s="19"/>
      <c r="Q3228" s="11"/>
      <c r="R3228" s="11"/>
      <c r="T3228" s="10"/>
      <c r="U3228" s="10"/>
    </row>
    <row r="3229" spans="5:21" s="8" customFormat="1" ht="30" customHeight="1">
      <c r="E3229" s="10"/>
      <c r="K3229" s="10"/>
      <c r="M3229" s="10"/>
      <c r="N3229" s="11"/>
      <c r="O3229" s="11"/>
      <c r="P3229" s="19"/>
      <c r="Q3229" s="11"/>
      <c r="R3229" s="11"/>
      <c r="T3229" s="10"/>
      <c r="U3229" s="10"/>
    </row>
    <row r="3230" spans="5:21" s="8" customFormat="1" ht="30" customHeight="1">
      <c r="E3230" s="10"/>
      <c r="K3230" s="10"/>
      <c r="M3230" s="10"/>
      <c r="N3230" s="11"/>
      <c r="O3230" s="11"/>
      <c r="P3230" s="19"/>
      <c r="Q3230" s="11"/>
      <c r="R3230" s="11"/>
      <c r="T3230" s="10"/>
      <c r="U3230" s="10"/>
    </row>
    <row r="3231" spans="5:21" s="8" customFormat="1" ht="30" customHeight="1">
      <c r="E3231" s="10"/>
      <c r="K3231" s="10"/>
      <c r="M3231" s="10"/>
      <c r="N3231" s="11"/>
      <c r="O3231" s="11"/>
      <c r="P3231" s="19"/>
      <c r="Q3231" s="11"/>
      <c r="R3231" s="11"/>
      <c r="T3231" s="10"/>
      <c r="U3231" s="10"/>
    </row>
    <row r="3232" spans="5:21" s="8" customFormat="1" ht="30" customHeight="1">
      <c r="E3232" s="10"/>
      <c r="K3232" s="10"/>
      <c r="M3232" s="10"/>
      <c r="N3232" s="11"/>
      <c r="O3232" s="11"/>
      <c r="P3232" s="19"/>
      <c r="Q3232" s="11"/>
      <c r="R3232" s="11"/>
      <c r="T3232" s="10"/>
      <c r="U3232" s="10"/>
    </row>
    <row r="3233" spans="5:21" s="8" customFormat="1" ht="30" customHeight="1">
      <c r="E3233" s="10"/>
      <c r="K3233" s="10"/>
      <c r="M3233" s="10"/>
      <c r="N3233" s="11"/>
      <c r="O3233" s="11"/>
      <c r="P3233" s="19"/>
      <c r="Q3233" s="11"/>
      <c r="R3233" s="11"/>
      <c r="T3233" s="10"/>
      <c r="U3233" s="10"/>
    </row>
    <row r="3234" spans="5:21" s="8" customFormat="1" ht="30" customHeight="1">
      <c r="E3234" s="10"/>
      <c r="K3234" s="10"/>
      <c r="M3234" s="10"/>
      <c r="N3234" s="11"/>
      <c r="O3234" s="11"/>
      <c r="P3234" s="19"/>
      <c r="Q3234" s="11"/>
      <c r="R3234" s="11"/>
      <c r="T3234" s="10"/>
      <c r="U3234" s="10"/>
    </row>
    <row r="3235" spans="5:21" s="8" customFormat="1" ht="30" customHeight="1">
      <c r="E3235" s="10"/>
      <c r="K3235" s="10"/>
      <c r="M3235" s="10"/>
      <c r="N3235" s="11"/>
      <c r="O3235" s="11"/>
      <c r="P3235" s="19"/>
      <c r="Q3235" s="11"/>
      <c r="R3235" s="11"/>
      <c r="T3235" s="10"/>
      <c r="U3235" s="10"/>
    </row>
    <row r="3236" spans="5:21" s="8" customFormat="1" ht="30" customHeight="1">
      <c r="E3236" s="10"/>
      <c r="K3236" s="10"/>
      <c r="M3236" s="10"/>
      <c r="N3236" s="11"/>
      <c r="O3236" s="11"/>
      <c r="P3236" s="19"/>
      <c r="Q3236" s="11"/>
      <c r="R3236" s="11"/>
      <c r="T3236" s="10"/>
      <c r="U3236" s="10"/>
    </row>
    <row r="3237" spans="5:21" s="8" customFormat="1" ht="30" customHeight="1">
      <c r="E3237" s="10"/>
      <c r="K3237" s="10"/>
      <c r="M3237" s="10"/>
      <c r="N3237" s="11"/>
      <c r="O3237" s="11"/>
      <c r="P3237" s="19"/>
      <c r="Q3237" s="11"/>
      <c r="R3237" s="11"/>
      <c r="T3237" s="10"/>
      <c r="U3237" s="10"/>
    </row>
    <row r="3238" spans="5:21" s="8" customFormat="1" ht="30" customHeight="1">
      <c r="E3238" s="10"/>
      <c r="K3238" s="10"/>
      <c r="M3238" s="10"/>
      <c r="N3238" s="11"/>
      <c r="O3238" s="11"/>
      <c r="P3238" s="19"/>
      <c r="Q3238" s="11"/>
      <c r="R3238" s="11"/>
      <c r="T3238" s="10"/>
      <c r="U3238" s="10"/>
    </row>
    <row r="3239" spans="5:21" s="8" customFormat="1" ht="30" customHeight="1">
      <c r="E3239" s="10"/>
      <c r="K3239" s="10"/>
      <c r="M3239" s="10"/>
      <c r="N3239" s="11"/>
      <c r="O3239" s="11"/>
      <c r="P3239" s="19"/>
      <c r="Q3239" s="11"/>
      <c r="R3239" s="11"/>
      <c r="T3239" s="10"/>
      <c r="U3239" s="10"/>
    </row>
    <row r="3240" spans="5:21" s="8" customFormat="1" ht="30" customHeight="1">
      <c r="E3240" s="10"/>
      <c r="K3240" s="10"/>
      <c r="M3240" s="10"/>
      <c r="N3240" s="11"/>
      <c r="O3240" s="11"/>
      <c r="P3240" s="19"/>
      <c r="Q3240" s="11"/>
      <c r="R3240" s="11"/>
      <c r="T3240" s="10"/>
      <c r="U3240" s="10"/>
    </row>
    <row r="3241" spans="5:21" s="8" customFormat="1" ht="30" customHeight="1">
      <c r="E3241" s="10"/>
      <c r="K3241" s="10"/>
      <c r="M3241" s="10"/>
      <c r="N3241" s="11"/>
      <c r="O3241" s="11"/>
      <c r="P3241" s="19"/>
      <c r="Q3241" s="11"/>
      <c r="R3241" s="11"/>
      <c r="T3241" s="10"/>
      <c r="U3241" s="10"/>
    </row>
    <row r="3242" spans="5:21" s="8" customFormat="1" ht="30" customHeight="1">
      <c r="E3242" s="10"/>
      <c r="K3242" s="10"/>
      <c r="M3242" s="10"/>
      <c r="N3242" s="11"/>
      <c r="O3242" s="11"/>
      <c r="P3242" s="19"/>
      <c r="Q3242" s="11"/>
      <c r="R3242" s="11"/>
      <c r="T3242" s="10"/>
      <c r="U3242" s="10"/>
    </row>
    <row r="3243" spans="5:21" s="8" customFormat="1" ht="30" customHeight="1">
      <c r="E3243" s="10"/>
      <c r="K3243" s="10"/>
      <c r="M3243" s="10"/>
      <c r="N3243" s="11"/>
      <c r="O3243" s="11"/>
      <c r="P3243" s="19"/>
      <c r="Q3243" s="11"/>
      <c r="R3243" s="11"/>
      <c r="T3243" s="10"/>
      <c r="U3243" s="10"/>
    </row>
    <row r="3244" spans="5:21" s="8" customFormat="1" ht="30" customHeight="1">
      <c r="E3244" s="10"/>
      <c r="K3244" s="10"/>
      <c r="M3244" s="10"/>
      <c r="N3244" s="11"/>
      <c r="O3244" s="11"/>
      <c r="P3244" s="19"/>
      <c r="Q3244" s="11"/>
      <c r="R3244" s="11"/>
      <c r="T3244" s="10"/>
      <c r="U3244" s="10"/>
    </row>
    <row r="3245" spans="5:21" s="8" customFormat="1" ht="30" customHeight="1">
      <c r="E3245" s="10"/>
      <c r="K3245" s="10"/>
      <c r="M3245" s="10"/>
      <c r="N3245" s="11"/>
      <c r="O3245" s="11"/>
      <c r="P3245" s="19"/>
      <c r="Q3245" s="11"/>
      <c r="R3245" s="11"/>
      <c r="T3245" s="10"/>
      <c r="U3245" s="10"/>
    </row>
    <row r="3246" spans="5:21" s="8" customFormat="1" ht="30" customHeight="1">
      <c r="E3246" s="10"/>
      <c r="K3246" s="10"/>
      <c r="M3246" s="10"/>
      <c r="N3246" s="11"/>
      <c r="O3246" s="11"/>
      <c r="P3246" s="19"/>
      <c r="Q3246" s="11"/>
      <c r="R3246" s="11"/>
      <c r="T3246" s="10"/>
      <c r="U3246" s="10"/>
    </row>
    <row r="3247" spans="5:21" s="8" customFormat="1" ht="30" customHeight="1">
      <c r="E3247" s="10"/>
      <c r="K3247" s="10"/>
      <c r="M3247" s="10"/>
      <c r="N3247" s="11"/>
      <c r="O3247" s="11"/>
      <c r="P3247" s="19"/>
      <c r="Q3247" s="11"/>
      <c r="R3247" s="11"/>
      <c r="T3247" s="10"/>
      <c r="U3247" s="10"/>
    </row>
    <row r="3248" spans="5:21" s="8" customFormat="1" ht="30" customHeight="1">
      <c r="E3248" s="10"/>
      <c r="K3248" s="10"/>
      <c r="M3248" s="10"/>
      <c r="N3248" s="11"/>
      <c r="O3248" s="11"/>
      <c r="P3248" s="19"/>
      <c r="Q3248" s="11"/>
      <c r="R3248" s="11"/>
      <c r="T3248" s="10"/>
      <c r="U3248" s="10"/>
    </row>
    <row r="3249" spans="5:21" s="8" customFormat="1" ht="30" customHeight="1">
      <c r="E3249" s="10"/>
      <c r="K3249" s="10"/>
      <c r="M3249" s="10"/>
      <c r="N3249" s="11"/>
      <c r="O3249" s="11"/>
      <c r="P3249" s="19"/>
      <c r="Q3249" s="11"/>
      <c r="R3249" s="11"/>
      <c r="T3249" s="10"/>
      <c r="U3249" s="10"/>
    </row>
    <row r="3250" spans="5:21" s="8" customFormat="1" ht="30" customHeight="1">
      <c r="E3250" s="10"/>
      <c r="K3250" s="10"/>
      <c r="M3250" s="10"/>
      <c r="N3250" s="11"/>
      <c r="O3250" s="11"/>
      <c r="P3250" s="19"/>
      <c r="Q3250" s="11"/>
      <c r="R3250" s="11"/>
      <c r="T3250" s="10"/>
      <c r="U3250" s="10"/>
    </row>
    <row r="3251" spans="5:21" s="8" customFormat="1" ht="30" customHeight="1">
      <c r="E3251" s="10"/>
      <c r="K3251" s="10"/>
      <c r="M3251" s="10"/>
      <c r="N3251" s="11"/>
      <c r="O3251" s="11"/>
      <c r="P3251" s="19"/>
      <c r="Q3251" s="11"/>
      <c r="R3251" s="11"/>
      <c r="T3251" s="10"/>
      <c r="U3251" s="10"/>
    </row>
    <row r="3252" spans="5:21" s="8" customFormat="1" ht="30" customHeight="1">
      <c r="E3252" s="10"/>
      <c r="K3252" s="10"/>
      <c r="M3252" s="10"/>
      <c r="N3252" s="11"/>
      <c r="O3252" s="11"/>
      <c r="P3252" s="19"/>
      <c r="Q3252" s="11"/>
      <c r="R3252" s="11"/>
      <c r="T3252" s="10"/>
      <c r="U3252" s="10"/>
    </row>
    <row r="3253" spans="5:21" s="8" customFormat="1" ht="30" customHeight="1">
      <c r="E3253" s="10"/>
      <c r="K3253" s="10"/>
      <c r="M3253" s="10"/>
      <c r="N3253" s="11"/>
      <c r="O3253" s="11"/>
      <c r="P3253" s="19"/>
      <c r="Q3253" s="11"/>
      <c r="R3253" s="11"/>
      <c r="T3253" s="10"/>
      <c r="U3253" s="10"/>
    </row>
    <row r="3254" spans="5:21" s="8" customFormat="1" ht="30" customHeight="1">
      <c r="E3254" s="10"/>
      <c r="K3254" s="10"/>
      <c r="M3254" s="10"/>
      <c r="N3254" s="11"/>
      <c r="O3254" s="11"/>
      <c r="P3254" s="19"/>
      <c r="Q3254" s="11"/>
      <c r="R3254" s="11"/>
      <c r="T3254" s="10"/>
      <c r="U3254" s="10"/>
    </row>
    <row r="3255" spans="5:21" s="8" customFormat="1" ht="30" customHeight="1">
      <c r="E3255" s="10"/>
      <c r="K3255" s="10"/>
      <c r="M3255" s="10"/>
      <c r="N3255" s="11"/>
      <c r="O3255" s="11"/>
      <c r="P3255" s="19"/>
      <c r="Q3255" s="11"/>
      <c r="R3255" s="11"/>
      <c r="T3255" s="10"/>
      <c r="U3255" s="10"/>
    </row>
    <row r="3256" spans="5:21" s="8" customFormat="1" ht="30" customHeight="1">
      <c r="E3256" s="10"/>
      <c r="K3256" s="10"/>
      <c r="M3256" s="10"/>
      <c r="N3256" s="11"/>
      <c r="O3256" s="11"/>
      <c r="P3256" s="19"/>
      <c r="Q3256" s="11"/>
      <c r="R3256" s="11"/>
      <c r="T3256" s="10"/>
      <c r="U3256" s="10"/>
    </row>
    <row r="3257" spans="5:21" s="8" customFormat="1" ht="30" customHeight="1">
      <c r="E3257" s="10"/>
      <c r="K3257" s="10"/>
      <c r="M3257" s="10"/>
      <c r="N3257" s="11"/>
      <c r="O3257" s="11"/>
      <c r="P3257" s="19"/>
      <c r="Q3257" s="11"/>
      <c r="R3257" s="11"/>
      <c r="T3257" s="10"/>
      <c r="U3257" s="10"/>
    </row>
    <row r="3258" spans="5:21" s="8" customFormat="1" ht="30" customHeight="1">
      <c r="E3258" s="10"/>
      <c r="K3258" s="10"/>
      <c r="M3258" s="10"/>
      <c r="N3258" s="11"/>
      <c r="O3258" s="11"/>
      <c r="P3258" s="19"/>
      <c r="Q3258" s="11"/>
      <c r="R3258" s="11"/>
      <c r="T3258" s="10"/>
      <c r="U3258" s="10"/>
    </row>
    <row r="3259" spans="5:21" s="8" customFormat="1" ht="30" customHeight="1">
      <c r="E3259" s="10"/>
      <c r="K3259" s="10"/>
      <c r="M3259" s="10"/>
      <c r="N3259" s="11"/>
      <c r="O3259" s="11"/>
      <c r="P3259" s="19"/>
      <c r="Q3259" s="11"/>
      <c r="R3259" s="11"/>
      <c r="T3259" s="10"/>
      <c r="U3259" s="10"/>
    </row>
    <row r="3260" spans="5:21" s="8" customFormat="1" ht="30" customHeight="1">
      <c r="E3260" s="10"/>
      <c r="K3260" s="10"/>
      <c r="M3260" s="10"/>
      <c r="N3260" s="11"/>
      <c r="O3260" s="11"/>
      <c r="P3260" s="19"/>
      <c r="Q3260" s="11"/>
      <c r="R3260" s="11"/>
      <c r="T3260" s="10"/>
      <c r="U3260" s="10"/>
    </row>
    <row r="3261" spans="5:21" s="8" customFormat="1" ht="30" customHeight="1">
      <c r="E3261" s="10"/>
      <c r="K3261" s="10"/>
      <c r="M3261" s="10"/>
      <c r="N3261" s="11"/>
      <c r="O3261" s="11"/>
      <c r="P3261" s="19"/>
      <c r="Q3261" s="11"/>
      <c r="R3261" s="11"/>
      <c r="T3261" s="10"/>
      <c r="U3261" s="10"/>
    </row>
    <row r="3262" spans="5:21" s="8" customFormat="1" ht="30" customHeight="1">
      <c r="E3262" s="10"/>
      <c r="K3262" s="10"/>
      <c r="M3262" s="10"/>
      <c r="N3262" s="11"/>
      <c r="O3262" s="11"/>
      <c r="P3262" s="19"/>
      <c r="Q3262" s="11"/>
      <c r="R3262" s="11"/>
      <c r="T3262" s="10"/>
      <c r="U3262" s="10"/>
    </row>
    <row r="3263" spans="5:21" s="8" customFormat="1" ht="30" customHeight="1">
      <c r="E3263" s="10"/>
      <c r="K3263" s="10"/>
      <c r="M3263" s="10"/>
      <c r="N3263" s="11"/>
      <c r="O3263" s="11"/>
      <c r="P3263" s="19"/>
      <c r="Q3263" s="11"/>
      <c r="R3263" s="11"/>
      <c r="T3263" s="10"/>
      <c r="U3263" s="10"/>
    </row>
    <row r="3264" spans="5:21" s="8" customFormat="1" ht="30" customHeight="1">
      <c r="E3264" s="10"/>
      <c r="K3264" s="10"/>
      <c r="M3264" s="10"/>
      <c r="N3264" s="11"/>
      <c r="O3264" s="11"/>
      <c r="P3264" s="19"/>
      <c r="Q3264" s="11"/>
      <c r="R3264" s="11"/>
      <c r="T3264" s="10"/>
      <c r="U3264" s="10"/>
    </row>
    <row r="3265" spans="5:21" s="8" customFormat="1" ht="30" customHeight="1">
      <c r="E3265" s="10"/>
      <c r="K3265" s="10"/>
      <c r="M3265" s="10"/>
      <c r="N3265" s="11"/>
      <c r="O3265" s="11"/>
      <c r="P3265" s="19"/>
      <c r="Q3265" s="11"/>
      <c r="R3265" s="11"/>
      <c r="T3265" s="10"/>
      <c r="U3265" s="10"/>
    </row>
    <row r="3266" spans="5:21" s="8" customFormat="1" ht="30" customHeight="1">
      <c r="E3266" s="10"/>
      <c r="K3266" s="10"/>
      <c r="M3266" s="10"/>
      <c r="N3266" s="11"/>
      <c r="O3266" s="11"/>
      <c r="P3266" s="19"/>
      <c r="Q3266" s="11"/>
      <c r="R3266" s="11"/>
      <c r="T3266" s="10"/>
      <c r="U3266" s="10"/>
    </row>
    <row r="3267" spans="5:21" s="8" customFormat="1" ht="30" customHeight="1">
      <c r="E3267" s="10"/>
      <c r="K3267" s="10"/>
      <c r="M3267" s="10"/>
      <c r="N3267" s="11"/>
      <c r="O3267" s="11"/>
      <c r="P3267" s="19"/>
      <c r="Q3267" s="11"/>
      <c r="R3267" s="11"/>
      <c r="T3267" s="10"/>
      <c r="U3267" s="10"/>
    </row>
    <row r="3268" spans="5:21" s="8" customFormat="1" ht="30" customHeight="1">
      <c r="E3268" s="10"/>
      <c r="K3268" s="10"/>
      <c r="M3268" s="10"/>
      <c r="N3268" s="11"/>
      <c r="O3268" s="11"/>
      <c r="P3268" s="19"/>
      <c r="Q3268" s="11"/>
      <c r="R3268" s="11"/>
      <c r="T3268" s="10"/>
      <c r="U3268" s="10"/>
    </row>
    <row r="3269" spans="5:21" s="8" customFormat="1" ht="30" customHeight="1">
      <c r="E3269" s="10"/>
      <c r="K3269" s="10"/>
      <c r="M3269" s="10"/>
      <c r="N3269" s="11"/>
      <c r="O3269" s="11"/>
      <c r="P3269" s="19"/>
      <c r="Q3269" s="11"/>
      <c r="R3269" s="11"/>
      <c r="T3269" s="10"/>
      <c r="U3269" s="10"/>
    </row>
    <row r="3270" spans="5:21" s="8" customFormat="1" ht="30" customHeight="1">
      <c r="E3270" s="10"/>
      <c r="K3270" s="10"/>
      <c r="M3270" s="10"/>
      <c r="N3270" s="11"/>
      <c r="O3270" s="11"/>
      <c r="P3270" s="19"/>
      <c r="Q3270" s="11"/>
      <c r="R3270" s="11"/>
      <c r="T3270" s="10"/>
      <c r="U3270" s="10"/>
    </row>
    <row r="3271" spans="5:21" s="8" customFormat="1" ht="30" customHeight="1">
      <c r="E3271" s="10"/>
      <c r="K3271" s="10"/>
      <c r="M3271" s="10"/>
      <c r="N3271" s="11"/>
      <c r="O3271" s="11"/>
      <c r="P3271" s="19"/>
      <c r="Q3271" s="11"/>
      <c r="R3271" s="11"/>
      <c r="T3271" s="10"/>
      <c r="U3271" s="10"/>
    </row>
    <row r="3272" spans="5:21" s="8" customFormat="1" ht="30" customHeight="1">
      <c r="E3272" s="10"/>
      <c r="K3272" s="10"/>
      <c r="M3272" s="10"/>
      <c r="N3272" s="11"/>
      <c r="O3272" s="11"/>
      <c r="P3272" s="19"/>
      <c r="Q3272" s="11"/>
      <c r="R3272" s="11"/>
      <c r="T3272" s="10"/>
      <c r="U3272" s="10"/>
    </row>
    <row r="3273" spans="5:21" s="8" customFormat="1" ht="30" customHeight="1">
      <c r="E3273" s="10"/>
      <c r="K3273" s="10"/>
      <c r="M3273" s="10"/>
      <c r="N3273" s="11"/>
      <c r="O3273" s="11"/>
      <c r="P3273" s="19"/>
      <c r="Q3273" s="11"/>
      <c r="R3273" s="11"/>
      <c r="T3273" s="10"/>
      <c r="U3273" s="10"/>
    </row>
    <row r="3274" spans="5:21" s="8" customFormat="1" ht="30" customHeight="1">
      <c r="E3274" s="10"/>
      <c r="K3274" s="10"/>
      <c r="M3274" s="10"/>
      <c r="N3274" s="11"/>
      <c r="O3274" s="11"/>
      <c r="P3274" s="19"/>
      <c r="Q3274" s="11"/>
      <c r="R3274" s="11"/>
      <c r="T3274" s="10"/>
      <c r="U3274" s="10"/>
    </row>
    <row r="3275" spans="5:21" s="8" customFormat="1" ht="30" customHeight="1">
      <c r="E3275" s="10"/>
      <c r="K3275" s="10"/>
      <c r="M3275" s="10"/>
      <c r="N3275" s="11"/>
      <c r="O3275" s="11"/>
      <c r="P3275" s="19"/>
      <c r="Q3275" s="11"/>
      <c r="R3275" s="11"/>
      <c r="T3275" s="10"/>
      <c r="U3275" s="10"/>
    </row>
    <row r="3276" spans="5:21" s="8" customFormat="1" ht="30" customHeight="1">
      <c r="E3276" s="10"/>
      <c r="K3276" s="10"/>
      <c r="M3276" s="10"/>
      <c r="N3276" s="11"/>
      <c r="O3276" s="11"/>
      <c r="P3276" s="19"/>
      <c r="Q3276" s="11"/>
      <c r="R3276" s="11"/>
      <c r="T3276" s="10"/>
      <c r="U3276" s="10"/>
    </row>
    <row r="3277" spans="5:21" s="8" customFormat="1" ht="30" customHeight="1">
      <c r="E3277" s="10"/>
      <c r="K3277" s="10"/>
      <c r="M3277" s="10"/>
      <c r="N3277" s="11"/>
      <c r="O3277" s="11"/>
      <c r="P3277" s="19"/>
      <c r="Q3277" s="11"/>
      <c r="R3277" s="11"/>
      <c r="T3277" s="10"/>
      <c r="U3277" s="10"/>
    </row>
    <row r="3278" spans="5:21" s="8" customFormat="1" ht="30" customHeight="1">
      <c r="E3278" s="10"/>
      <c r="K3278" s="10"/>
      <c r="M3278" s="10"/>
      <c r="N3278" s="11"/>
      <c r="O3278" s="11"/>
      <c r="P3278" s="19"/>
      <c r="Q3278" s="11"/>
      <c r="R3278" s="11"/>
      <c r="T3278" s="10"/>
      <c r="U3278" s="10"/>
    </row>
    <row r="3279" spans="5:21" s="8" customFormat="1" ht="30" customHeight="1">
      <c r="E3279" s="10"/>
      <c r="K3279" s="10"/>
      <c r="M3279" s="10"/>
      <c r="N3279" s="11"/>
      <c r="O3279" s="11"/>
      <c r="P3279" s="19"/>
      <c r="Q3279" s="11"/>
      <c r="R3279" s="11"/>
      <c r="T3279" s="10"/>
      <c r="U3279" s="10"/>
    </row>
    <row r="3280" spans="5:21" s="8" customFormat="1" ht="30" customHeight="1">
      <c r="E3280" s="10"/>
      <c r="K3280" s="10"/>
      <c r="M3280" s="10"/>
      <c r="N3280" s="11"/>
      <c r="O3280" s="11"/>
      <c r="P3280" s="19"/>
      <c r="Q3280" s="11"/>
      <c r="R3280" s="11"/>
      <c r="T3280" s="10"/>
      <c r="U3280" s="10"/>
    </row>
    <row r="3281" spans="5:21" s="8" customFormat="1" ht="30" customHeight="1">
      <c r="E3281" s="10"/>
      <c r="K3281" s="10"/>
      <c r="M3281" s="10"/>
      <c r="N3281" s="11"/>
      <c r="O3281" s="11"/>
      <c r="P3281" s="19"/>
      <c r="Q3281" s="11"/>
      <c r="R3281" s="11"/>
      <c r="T3281" s="10"/>
      <c r="U3281" s="10"/>
    </row>
    <row r="3282" spans="5:21" s="8" customFormat="1" ht="30" customHeight="1">
      <c r="E3282" s="10"/>
      <c r="K3282" s="10"/>
      <c r="M3282" s="10"/>
      <c r="N3282" s="11"/>
      <c r="O3282" s="11"/>
      <c r="P3282" s="19"/>
      <c r="Q3282" s="11"/>
      <c r="R3282" s="11"/>
      <c r="T3282" s="10"/>
      <c r="U3282" s="10"/>
    </row>
    <row r="3283" spans="5:21" s="8" customFormat="1" ht="30" customHeight="1">
      <c r="E3283" s="10"/>
      <c r="K3283" s="10"/>
      <c r="M3283" s="10"/>
      <c r="N3283" s="11"/>
      <c r="O3283" s="11"/>
      <c r="P3283" s="19"/>
      <c r="Q3283" s="11"/>
      <c r="R3283" s="11"/>
      <c r="T3283" s="10"/>
      <c r="U3283" s="10"/>
    </row>
    <row r="3284" spans="5:21" s="8" customFormat="1" ht="30" customHeight="1">
      <c r="E3284" s="10"/>
      <c r="K3284" s="10"/>
      <c r="M3284" s="10"/>
      <c r="N3284" s="11"/>
      <c r="O3284" s="11"/>
      <c r="P3284" s="19"/>
      <c r="Q3284" s="11"/>
      <c r="R3284" s="11"/>
      <c r="T3284" s="10"/>
      <c r="U3284" s="10"/>
    </row>
    <row r="3285" spans="5:21" s="8" customFormat="1" ht="30" customHeight="1">
      <c r="E3285" s="10"/>
      <c r="K3285" s="10"/>
      <c r="M3285" s="10"/>
      <c r="N3285" s="11"/>
      <c r="O3285" s="11"/>
      <c r="P3285" s="19"/>
      <c r="Q3285" s="11"/>
      <c r="R3285" s="11"/>
      <c r="T3285" s="10"/>
      <c r="U3285" s="10"/>
    </row>
    <row r="3286" spans="5:21" s="8" customFormat="1" ht="30" customHeight="1">
      <c r="E3286" s="10"/>
      <c r="K3286" s="10"/>
      <c r="M3286" s="10"/>
      <c r="N3286" s="11"/>
      <c r="O3286" s="11"/>
      <c r="P3286" s="19"/>
      <c r="Q3286" s="11"/>
      <c r="R3286" s="11"/>
      <c r="T3286" s="10"/>
      <c r="U3286" s="10"/>
    </row>
    <row r="3287" spans="5:21" s="8" customFormat="1" ht="30" customHeight="1">
      <c r="E3287" s="10"/>
      <c r="K3287" s="10"/>
      <c r="M3287" s="10"/>
      <c r="N3287" s="11"/>
      <c r="O3287" s="11"/>
      <c r="P3287" s="19"/>
      <c r="Q3287" s="11"/>
      <c r="R3287" s="11"/>
      <c r="T3287" s="10"/>
      <c r="U3287" s="10"/>
    </row>
    <row r="3288" spans="5:21" s="8" customFormat="1" ht="30" customHeight="1">
      <c r="E3288" s="10"/>
      <c r="K3288" s="10"/>
      <c r="M3288" s="10"/>
      <c r="N3288" s="11"/>
      <c r="O3288" s="11"/>
      <c r="P3288" s="19"/>
      <c r="Q3288" s="11"/>
      <c r="R3288" s="11"/>
      <c r="T3288" s="10"/>
      <c r="U3288" s="10"/>
    </row>
    <row r="3289" spans="5:21" s="8" customFormat="1" ht="30" customHeight="1">
      <c r="E3289" s="10"/>
      <c r="K3289" s="10"/>
      <c r="M3289" s="10"/>
      <c r="N3289" s="11"/>
      <c r="O3289" s="11"/>
      <c r="P3289" s="19"/>
      <c r="Q3289" s="11"/>
      <c r="R3289" s="11"/>
      <c r="T3289" s="10"/>
      <c r="U3289" s="10"/>
    </row>
    <row r="3290" spans="5:21" s="8" customFormat="1" ht="30" customHeight="1">
      <c r="E3290" s="10"/>
      <c r="K3290" s="10"/>
      <c r="M3290" s="10"/>
      <c r="N3290" s="11"/>
      <c r="O3290" s="11"/>
      <c r="P3290" s="19"/>
      <c r="Q3290" s="11"/>
      <c r="R3290" s="11"/>
      <c r="T3290" s="10"/>
      <c r="U3290" s="10"/>
    </row>
    <row r="3291" spans="5:21" s="8" customFormat="1" ht="30" customHeight="1">
      <c r="E3291" s="10"/>
      <c r="K3291" s="10"/>
      <c r="M3291" s="10"/>
      <c r="N3291" s="11"/>
      <c r="O3291" s="11"/>
      <c r="P3291" s="19"/>
      <c r="Q3291" s="11"/>
      <c r="R3291" s="11"/>
      <c r="T3291" s="10"/>
      <c r="U3291" s="10"/>
    </row>
    <row r="3292" spans="5:21" s="8" customFormat="1" ht="30" customHeight="1">
      <c r="E3292" s="10"/>
      <c r="K3292" s="10"/>
      <c r="M3292" s="10"/>
      <c r="N3292" s="11"/>
      <c r="O3292" s="11"/>
      <c r="P3292" s="19"/>
      <c r="Q3292" s="11"/>
      <c r="R3292" s="11"/>
      <c r="T3292" s="10"/>
      <c r="U3292" s="10"/>
    </row>
    <row r="3293" spans="5:21" s="8" customFormat="1" ht="30" customHeight="1">
      <c r="E3293" s="10"/>
      <c r="K3293" s="10"/>
      <c r="M3293" s="10"/>
      <c r="N3293" s="11"/>
      <c r="O3293" s="11"/>
      <c r="P3293" s="19"/>
      <c r="Q3293" s="11"/>
      <c r="R3293" s="11"/>
      <c r="T3293" s="10"/>
      <c r="U3293" s="10"/>
    </row>
    <row r="3294" spans="5:21" s="8" customFormat="1" ht="30" customHeight="1">
      <c r="E3294" s="10"/>
      <c r="K3294" s="10"/>
      <c r="M3294" s="10"/>
      <c r="N3294" s="11"/>
      <c r="O3294" s="11"/>
      <c r="P3294" s="19"/>
      <c r="Q3294" s="11"/>
      <c r="R3294" s="11"/>
      <c r="T3294" s="10"/>
      <c r="U3294" s="10"/>
    </row>
    <row r="3295" spans="5:21" s="8" customFormat="1" ht="30" customHeight="1">
      <c r="E3295" s="10"/>
      <c r="K3295" s="10"/>
      <c r="M3295" s="10"/>
      <c r="N3295" s="11"/>
      <c r="O3295" s="11"/>
      <c r="P3295" s="19"/>
      <c r="Q3295" s="11"/>
      <c r="R3295" s="11"/>
      <c r="T3295" s="10"/>
      <c r="U3295" s="10"/>
    </row>
    <row r="3296" spans="5:21" s="8" customFormat="1" ht="30" customHeight="1">
      <c r="E3296" s="10"/>
      <c r="K3296" s="10"/>
      <c r="M3296" s="10"/>
      <c r="N3296" s="11"/>
      <c r="O3296" s="11"/>
      <c r="P3296" s="19"/>
      <c r="Q3296" s="11"/>
      <c r="R3296" s="11"/>
      <c r="T3296" s="10"/>
      <c r="U3296" s="10"/>
    </row>
    <row r="3297" spans="5:21" s="8" customFormat="1" ht="30" customHeight="1">
      <c r="E3297" s="10"/>
      <c r="K3297" s="10"/>
      <c r="M3297" s="10"/>
      <c r="N3297" s="11"/>
      <c r="O3297" s="11"/>
      <c r="P3297" s="19"/>
      <c r="Q3297" s="11"/>
      <c r="R3297" s="11"/>
      <c r="T3297" s="10"/>
      <c r="U3297" s="10"/>
    </row>
    <row r="3298" spans="5:21" s="8" customFormat="1" ht="30" customHeight="1">
      <c r="E3298" s="10"/>
      <c r="K3298" s="10"/>
      <c r="M3298" s="10"/>
      <c r="N3298" s="11"/>
      <c r="O3298" s="11"/>
      <c r="P3298" s="19"/>
      <c r="Q3298" s="11"/>
      <c r="R3298" s="11"/>
      <c r="T3298" s="10"/>
      <c r="U3298" s="10"/>
    </row>
    <row r="3299" spans="5:21" s="8" customFormat="1" ht="30" customHeight="1">
      <c r="E3299" s="10"/>
      <c r="K3299" s="10"/>
      <c r="M3299" s="10"/>
      <c r="N3299" s="11"/>
      <c r="O3299" s="11"/>
      <c r="P3299" s="19"/>
      <c r="Q3299" s="11"/>
      <c r="R3299" s="11"/>
      <c r="T3299" s="10"/>
      <c r="U3299" s="10"/>
    </row>
    <row r="3300" spans="5:21" s="8" customFormat="1" ht="30" customHeight="1">
      <c r="E3300" s="10"/>
      <c r="K3300" s="10"/>
      <c r="M3300" s="10"/>
      <c r="N3300" s="11"/>
      <c r="O3300" s="11"/>
      <c r="P3300" s="19"/>
      <c r="Q3300" s="11"/>
      <c r="R3300" s="11"/>
      <c r="T3300" s="10"/>
      <c r="U3300" s="10"/>
    </row>
    <row r="3301" spans="5:21" s="8" customFormat="1" ht="30" customHeight="1">
      <c r="E3301" s="10"/>
      <c r="K3301" s="10"/>
      <c r="M3301" s="10"/>
      <c r="N3301" s="11"/>
      <c r="O3301" s="11"/>
      <c r="P3301" s="19"/>
      <c r="Q3301" s="11"/>
      <c r="R3301" s="11"/>
      <c r="T3301" s="10"/>
      <c r="U3301" s="10"/>
    </row>
    <row r="3302" spans="5:21" s="8" customFormat="1" ht="30" customHeight="1">
      <c r="E3302" s="10"/>
      <c r="K3302" s="10"/>
      <c r="M3302" s="10"/>
      <c r="N3302" s="11"/>
      <c r="O3302" s="11"/>
      <c r="P3302" s="19"/>
      <c r="Q3302" s="11"/>
      <c r="R3302" s="11"/>
      <c r="T3302" s="10"/>
      <c r="U3302" s="10"/>
    </row>
    <row r="3303" spans="5:21" s="8" customFormat="1" ht="30" customHeight="1">
      <c r="E3303" s="10"/>
      <c r="K3303" s="10"/>
      <c r="M3303" s="10"/>
      <c r="N3303" s="11"/>
      <c r="O3303" s="11"/>
      <c r="P3303" s="19"/>
      <c r="Q3303" s="11"/>
      <c r="R3303" s="11"/>
      <c r="T3303" s="10"/>
      <c r="U3303" s="10"/>
    </row>
    <row r="3304" spans="5:21" s="8" customFormat="1" ht="30" customHeight="1">
      <c r="E3304" s="10"/>
      <c r="K3304" s="10"/>
      <c r="M3304" s="10"/>
      <c r="N3304" s="11"/>
      <c r="O3304" s="11"/>
      <c r="P3304" s="19"/>
      <c r="Q3304" s="11"/>
      <c r="R3304" s="11"/>
      <c r="T3304" s="10"/>
      <c r="U3304" s="10"/>
    </row>
    <row r="3305" spans="5:21" s="8" customFormat="1" ht="30" customHeight="1">
      <c r="E3305" s="10"/>
      <c r="K3305" s="10"/>
      <c r="M3305" s="10"/>
      <c r="N3305" s="11"/>
      <c r="O3305" s="11"/>
      <c r="P3305" s="19"/>
      <c r="Q3305" s="11"/>
      <c r="R3305" s="11"/>
      <c r="T3305" s="10"/>
      <c r="U3305" s="10"/>
    </row>
    <row r="3306" spans="5:21" s="8" customFormat="1" ht="30" customHeight="1">
      <c r="E3306" s="10"/>
      <c r="K3306" s="10"/>
      <c r="M3306" s="10"/>
      <c r="N3306" s="11"/>
      <c r="O3306" s="11"/>
      <c r="P3306" s="19"/>
      <c r="Q3306" s="11"/>
      <c r="R3306" s="11"/>
      <c r="T3306" s="10"/>
      <c r="U3306" s="10"/>
    </row>
    <row r="3307" spans="5:21" s="8" customFormat="1" ht="30" customHeight="1">
      <c r="E3307" s="10"/>
      <c r="K3307" s="10"/>
      <c r="M3307" s="10"/>
      <c r="N3307" s="11"/>
      <c r="O3307" s="11"/>
      <c r="P3307" s="19"/>
      <c r="Q3307" s="11"/>
      <c r="R3307" s="11"/>
      <c r="T3307" s="10"/>
      <c r="U3307" s="10"/>
    </row>
    <row r="3308" spans="5:21" s="8" customFormat="1" ht="30" customHeight="1">
      <c r="E3308" s="10"/>
      <c r="K3308" s="10"/>
      <c r="M3308" s="10"/>
      <c r="N3308" s="11"/>
      <c r="O3308" s="11"/>
      <c r="P3308" s="19"/>
      <c r="Q3308" s="11"/>
      <c r="R3308" s="11"/>
      <c r="T3308" s="10"/>
      <c r="U3308" s="10"/>
    </row>
    <row r="3309" spans="5:21" s="8" customFormat="1" ht="30" customHeight="1">
      <c r="E3309" s="10"/>
      <c r="K3309" s="10"/>
      <c r="M3309" s="10"/>
      <c r="N3309" s="11"/>
      <c r="O3309" s="11"/>
      <c r="P3309" s="19"/>
      <c r="Q3309" s="11"/>
      <c r="R3309" s="11"/>
      <c r="T3309" s="10"/>
      <c r="U3309" s="10"/>
    </row>
    <row r="3310" spans="5:21" s="8" customFormat="1" ht="30" customHeight="1">
      <c r="E3310" s="10"/>
      <c r="K3310" s="10"/>
      <c r="M3310" s="10"/>
      <c r="N3310" s="11"/>
      <c r="O3310" s="11"/>
      <c r="P3310" s="19"/>
      <c r="Q3310" s="11"/>
      <c r="R3310" s="11"/>
      <c r="T3310" s="10"/>
      <c r="U3310" s="10"/>
    </row>
    <row r="3311" spans="5:21" s="8" customFormat="1" ht="30" customHeight="1">
      <c r="E3311" s="10"/>
      <c r="K3311" s="10"/>
      <c r="M3311" s="10"/>
      <c r="N3311" s="11"/>
      <c r="O3311" s="11"/>
      <c r="P3311" s="19"/>
      <c r="Q3311" s="11"/>
      <c r="R3311" s="11"/>
      <c r="T3311" s="10"/>
      <c r="U3311" s="10"/>
    </row>
    <row r="3312" spans="5:21" s="8" customFormat="1" ht="30" customHeight="1">
      <c r="E3312" s="10"/>
      <c r="K3312" s="10"/>
      <c r="M3312" s="10"/>
      <c r="N3312" s="11"/>
      <c r="O3312" s="11"/>
      <c r="P3312" s="19"/>
      <c r="Q3312" s="11"/>
      <c r="R3312" s="11"/>
      <c r="T3312" s="10"/>
      <c r="U3312" s="10"/>
    </row>
    <row r="3313" spans="5:21" s="8" customFormat="1" ht="30" customHeight="1">
      <c r="E3313" s="10"/>
      <c r="K3313" s="10"/>
      <c r="M3313" s="10"/>
      <c r="N3313" s="11"/>
      <c r="O3313" s="11"/>
      <c r="P3313" s="19"/>
      <c r="Q3313" s="11"/>
      <c r="R3313" s="11"/>
      <c r="T3313" s="10"/>
      <c r="U3313" s="10"/>
    </row>
    <row r="3314" spans="5:21" s="8" customFormat="1" ht="30" customHeight="1">
      <c r="E3314" s="10"/>
      <c r="K3314" s="10"/>
      <c r="M3314" s="10"/>
      <c r="N3314" s="11"/>
      <c r="O3314" s="11"/>
      <c r="P3314" s="19"/>
      <c r="Q3314" s="11"/>
      <c r="R3314" s="11"/>
      <c r="T3314" s="10"/>
      <c r="U3314" s="10"/>
    </row>
    <row r="3315" spans="5:21" s="8" customFormat="1" ht="30" customHeight="1">
      <c r="E3315" s="10"/>
      <c r="K3315" s="10"/>
      <c r="M3315" s="10"/>
      <c r="N3315" s="11"/>
      <c r="O3315" s="11"/>
      <c r="P3315" s="19"/>
      <c r="Q3315" s="11"/>
      <c r="R3315" s="11"/>
      <c r="T3315" s="10"/>
      <c r="U3315" s="10"/>
    </row>
    <row r="3316" spans="5:21" s="8" customFormat="1" ht="30" customHeight="1">
      <c r="E3316" s="10"/>
      <c r="K3316" s="10"/>
      <c r="M3316" s="10"/>
      <c r="N3316" s="11"/>
      <c r="O3316" s="11"/>
      <c r="P3316" s="19"/>
      <c r="Q3316" s="11"/>
      <c r="R3316" s="11"/>
      <c r="T3316" s="10"/>
      <c r="U3316" s="10"/>
    </row>
    <row r="3317" spans="5:21" s="8" customFormat="1" ht="30" customHeight="1">
      <c r="E3317" s="10"/>
      <c r="K3317" s="10"/>
      <c r="M3317" s="10"/>
      <c r="N3317" s="11"/>
      <c r="O3317" s="11"/>
      <c r="P3317" s="19"/>
      <c r="Q3317" s="11"/>
      <c r="R3317" s="11"/>
      <c r="T3317" s="10"/>
      <c r="U3317" s="10"/>
    </row>
    <row r="3318" spans="5:21" s="8" customFormat="1" ht="30" customHeight="1">
      <c r="E3318" s="10"/>
      <c r="K3318" s="10"/>
      <c r="M3318" s="10"/>
      <c r="N3318" s="11"/>
      <c r="O3318" s="11"/>
      <c r="P3318" s="19"/>
      <c r="Q3318" s="11"/>
      <c r="R3318" s="11"/>
      <c r="T3318" s="10"/>
      <c r="U3318" s="10"/>
    </row>
    <row r="3319" spans="5:21" s="8" customFormat="1" ht="30" customHeight="1">
      <c r="E3319" s="10"/>
      <c r="K3319" s="10"/>
      <c r="M3319" s="10"/>
      <c r="N3319" s="11"/>
      <c r="O3319" s="11"/>
      <c r="P3319" s="19"/>
      <c r="Q3319" s="11"/>
      <c r="R3319" s="11"/>
      <c r="T3319" s="10"/>
      <c r="U3319" s="10"/>
    </row>
    <row r="3320" spans="5:21" s="8" customFormat="1" ht="30" customHeight="1">
      <c r="E3320" s="10"/>
      <c r="K3320" s="10"/>
      <c r="M3320" s="10"/>
      <c r="N3320" s="11"/>
      <c r="O3320" s="11"/>
      <c r="P3320" s="19"/>
      <c r="Q3320" s="11"/>
      <c r="R3320" s="11"/>
      <c r="T3320" s="10"/>
      <c r="U3320" s="10"/>
    </row>
    <row r="3321" spans="5:21" s="8" customFormat="1" ht="30" customHeight="1">
      <c r="E3321" s="10"/>
      <c r="K3321" s="10"/>
      <c r="M3321" s="10"/>
      <c r="N3321" s="11"/>
      <c r="O3321" s="11"/>
      <c r="P3321" s="19"/>
      <c r="Q3321" s="11"/>
      <c r="R3321" s="11"/>
      <c r="T3321" s="10"/>
      <c r="U3321" s="10"/>
    </row>
    <row r="3322" spans="5:21" s="8" customFormat="1" ht="30" customHeight="1">
      <c r="E3322" s="10"/>
      <c r="K3322" s="10"/>
      <c r="M3322" s="10"/>
      <c r="N3322" s="11"/>
      <c r="O3322" s="11"/>
      <c r="P3322" s="19"/>
      <c r="Q3322" s="11"/>
      <c r="R3322" s="11"/>
      <c r="T3322" s="10"/>
      <c r="U3322" s="10"/>
    </row>
    <row r="3323" spans="5:21" s="8" customFormat="1" ht="30" customHeight="1">
      <c r="E3323" s="10"/>
      <c r="K3323" s="10"/>
      <c r="M3323" s="10"/>
      <c r="N3323" s="11"/>
      <c r="O3323" s="11"/>
      <c r="P3323" s="19"/>
      <c r="Q3323" s="11"/>
      <c r="R3323" s="11"/>
      <c r="T3323" s="10"/>
      <c r="U3323" s="10"/>
    </row>
    <row r="3324" spans="5:21" s="8" customFormat="1" ht="30" customHeight="1">
      <c r="E3324" s="10"/>
      <c r="K3324" s="10"/>
      <c r="M3324" s="10"/>
      <c r="N3324" s="11"/>
      <c r="O3324" s="11"/>
      <c r="P3324" s="19"/>
      <c r="Q3324" s="11"/>
      <c r="R3324" s="11"/>
      <c r="T3324" s="10"/>
      <c r="U3324" s="10"/>
    </row>
    <row r="3325" spans="5:21" s="8" customFormat="1" ht="30" customHeight="1">
      <c r="E3325" s="10"/>
      <c r="K3325" s="10"/>
      <c r="M3325" s="10"/>
      <c r="N3325" s="11"/>
      <c r="O3325" s="11"/>
      <c r="P3325" s="19"/>
      <c r="Q3325" s="11"/>
      <c r="R3325" s="11"/>
      <c r="T3325" s="10"/>
      <c r="U3325" s="10"/>
    </row>
    <row r="3326" spans="5:21" s="8" customFormat="1" ht="30" customHeight="1">
      <c r="E3326" s="10"/>
      <c r="K3326" s="10"/>
      <c r="M3326" s="10"/>
      <c r="N3326" s="11"/>
      <c r="O3326" s="11"/>
      <c r="P3326" s="19"/>
      <c r="Q3326" s="11"/>
      <c r="R3326" s="11"/>
      <c r="T3326" s="10"/>
      <c r="U3326" s="10"/>
    </row>
    <row r="3327" spans="5:21" s="8" customFormat="1" ht="30" customHeight="1">
      <c r="E3327" s="10"/>
      <c r="K3327" s="10"/>
      <c r="M3327" s="10"/>
      <c r="N3327" s="11"/>
      <c r="O3327" s="11"/>
      <c r="P3327" s="19"/>
      <c r="Q3327" s="11"/>
      <c r="R3327" s="11"/>
      <c r="T3327" s="10"/>
      <c r="U3327" s="10"/>
    </row>
    <row r="3328" spans="5:21" s="8" customFormat="1" ht="30" customHeight="1">
      <c r="E3328" s="10"/>
      <c r="K3328" s="10"/>
      <c r="M3328" s="10"/>
      <c r="N3328" s="11"/>
      <c r="O3328" s="11"/>
      <c r="P3328" s="19"/>
      <c r="Q3328" s="11"/>
      <c r="R3328" s="11"/>
      <c r="T3328" s="10"/>
      <c r="U3328" s="10"/>
    </row>
    <row r="3329" spans="5:21" s="8" customFormat="1" ht="30" customHeight="1">
      <c r="E3329" s="10"/>
      <c r="K3329" s="10"/>
      <c r="M3329" s="10"/>
      <c r="N3329" s="11"/>
      <c r="O3329" s="11"/>
      <c r="P3329" s="19"/>
      <c r="Q3329" s="11"/>
      <c r="R3329" s="11"/>
      <c r="T3329" s="10"/>
      <c r="U3329" s="10"/>
    </row>
    <row r="3330" spans="5:21" s="8" customFormat="1" ht="30" customHeight="1">
      <c r="E3330" s="10"/>
      <c r="K3330" s="10"/>
      <c r="M3330" s="10"/>
      <c r="N3330" s="11"/>
      <c r="O3330" s="11"/>
      <c r="P3330" s="19"/>
      <c r="Q3330" s="11"/>
      <c r="R3330" s="11"/>
      <c r="T3330" s="10"/>
      <c r="U3330" s="10"/>
    </row>
    <row r="3331" spans="5:21" s="8" customFormat="1" ht="30" customHeight="1">
      <c r="E3331" s="10"/>
      <c r="K3331" s="10"/>
      <c r="M3331" s="10"/>
      <c r="N3331" s="11"/>
      <c r="O3331" s="11"/>
      <c r="P3331" s="19"/>
      <c r="Q3331" s="11"/>
      <c r="R3331" s="11"/>
      <c r="T3331" s="10"/>
      <c r="U3331" s="10"/>
    </row>
    <row r="3332" spans="5:21" s="8" customFormat="1" ht="30" customHeight="1">
      <c r="E3332" s="10"/>
      <c r="K3332" s="10"/>
      <c r="M3332" s="10"/>
      <c r="N3332" s="11"/>
      <c r="O3332" s="11"/>
      <c r="P3332" s="19"/>
      <c r="Q3332" s="11"/>
      <c r="R3332" s="11"/>
      <c r="T3332" s="10"/>
      <c r="U3332" s="10"/>
    </row>
    <row r="3333" spans="5:21" s="8" customFormat="1" ht="30" customHeight="1">
      <c r="E3333" s="10"/>
      <c r="K3333" s="10"/>
      <c r="M3333" s="10"/>
      <c r="N3333" s="11"/>
      <c r="O3333" s="11"/>
      <c r="P3333" s="19"/>
      <c r="Q3333" s="11"/>
      <c r="R3333" s="11"/>
      <c r="T3333" s="10"/>
      <c r="U3333" s="10"/>
    </row>
    <row r="3334" spans="5:21" s="8" customFormat="1" ht="30" customHeight="1">
      <c r="E3334" s="10"/>
      <c r="K3334" s="10"/>
      <c r="M3334" s="10"/>
      <c r="N3334" s="11"/>
      <c r="O3334" s="11"/>
      <c r="P3334" s="19"/>
      <c r="Q3334" s="11"/>
      <c r="R3334" s="11"/>
      <c r="T3334" s="10"/>
      <c r="U3334" s="10"/>
    </row>
    <row r="3335" spans="5:21" s="8" customFormat="1" ht="30" customHeight="1">
      <c r="E3335" s="10"/>
      <c r="K3335" s="10"/>
      <c r="M3335" s="10"/>
      <c r="N3335" s="11"/>
      <c r="O3335" s="11"/>
      <c r="P3335" s="19"/>
      <c r="Q3335" s="11"/>
      <c r="R3335" s="11"/>
      <c r="T3335" s="10"/>
      <c r="U3335" s="10"/>
    </row>
    <row r="3336" spans="5:21" s="8" customFormat="1" ht="30" customHeight="1">
      <c r="E3336" s="10"/>
      <c r="K3336" s="10"/>
      <c r="M3336" s="10"/>
      <c r="N3336" s="11"/>
      <c r="O3336" s="11"/>
      <c r="P3336" s="19"/>
      <c r="Q3336" s="11"/>
      <c r="R3336" s="11"/>
      <c r="T3336" s="10"/>
      <c r="U3336" s="10"/>
    </row>
    <row r="3337" spans="5:21" s="8" customFormat="1" ht="30" customHeight="1">
      <c r="E3337" s="10"/>
      <c r="K3337" s="10"/>
      <c r="M3337" s="10"/>
      <c r="N3337" s="11"/>
      <c r="O3337" s="11"/>
      <c r="P3337" s="19"/>
      <c r="Q3337" s="11"/>
      <c r="R3337" s="11"/>
      <c r="T3337" s="10"/>
      <c r="U3337" s="10"/>
    </row>
    <row r="3338" spans="5:21" s="8" customFormat="1" ht="30" customHeight="1">
      <c r="E3338" s="10"/>
      <c r="K3338" s="10"/>
      <c r="M3338" s="10"/>
      <c r="N3338" s="11"/>
      <c r="O3338" s="11"/>
      <c r="P3338" s="19"/>
      <c r="Q3338" s="11"/>
      <c r="R3338" s="11"/>
      <c r="T3338" s="10"/>
      <c r="U3338" s="10"/>
    </row>
    <row r="3339" spans="5:21" s="8" customFormat="1" ht="30" customHeight="1">
      <c r="E3339" s="10"/>
      <c r="K3339" s="10"/>
      <c r="M3339" s="10"/>
      <c r="N3339" s="11"/>
      <c r="O3339" s="11"/>
      <c r="P3339" s="19"/>
      <c r="Q3339" s="11"/>
      <c r="R3339" s="11"/>
      <c r="T3339" s="10"/>
      <c r="U3339" s="10"/>
    </row>
    <row r="3340" spans="5:21" s="8" customFormat="1" ht="30" customHeight="1">
      <c r="E3340" s="10"/>
      <c r="K3340" s="10"/>
      <c r="M3340" s="10"/>
      <c r="N3340" s="11"/>
      <c r="O3340" s="11"/>
      <c r="P3340" s="19"/>
      <c r="Q3340" s="11"/>
      <c r="R3340" s="11"/>
      <c r="T3340" s="10"/>
      <c r="U3340" s="10"/>
    </row>
    <row r="3341" spans="5:21" s="8" customFormat="1" ht="30" customHeight="1">
      <c r="E3341" s="10"/>
      <c r="K3341" s="10"/>
      <c r="M3341" s="10"/>
      <c r="N3341" s="11"/>
      <c r="O3341" s="11"/>
      <c r="P3341" s="19"/>
      <c r="Q3341" s="11"/>
      <c r="R3341" s="11"/>
      <c r="T3341" s="10"/>
      <c r="U3341" s="10"/>
    </row>
    <row r="3342" spans="5:21" s="8" customFormat="1" ht="30" customHeight="1">
      <c r="E3342" s="10"/>
      <c r="K3342" s="10"/>
      <c r="M3342" s="10"/>
      <c r="N3342" s="11"/>
      <c r="O3342" s="11"/>
      <c r="P3342" s="19"/>
      <c r="Q3342" s="11"/>
      <c r="R3342" s="11"/>
      <c r="T3342" s="10"/>
      <c r="U3342" s="10"/>
    </row>
    <row r="3343" spans="5:21" s="8" customFormat="1" ht="30" customHeight="1">
      <c r="E3343" s="10"/>
      <c r="K3343" s="10"/>
      <c r="M3343" s="10"/>
      <c r="N3343" s="11"/>
      <c r="O3343" s="11"/>
      <c r="P3343" s="19"/>
      <c r="Q3343" s="11"/>
      <c r="R3343" s="11"/>
      <c r="T3343" s="10"/>
      <c r="U3343" s="10"/>
    </row>
    <row r="3344" spans="5:21" s="8" customFormat="1" ht="30" customHeight="1">
      <c r="E3344" s="10"/>
      <c r="K3344" s="10"/>
      <c r="M3344" s="10"/>
      <c r="N3344" s="11"/>
      <c r="O3344" s="11"/>
      <c r="P3344" s="19"/>
      <c r="Q3344" s="11"/>
      <c r="R3344" s="11"/>
      <c r="T3344" s="10"/>
      <c r="U3344" s="10"/>
    </row>
    <row r="3345" spans="5:21" s="8" customFormat="1" ht="30" customHeight="1">
      <c r="E3345" s="10"/>
      <c r="K3345" s="10"/>
      <c r="M3345" s="10"/>
      <c r="N3345" s="11"/>
      <c r="O3345" s="11"/>
      <c r="P3345" s="19"/>
      <c r="Q3345" s="11"/>
      <c r="R3345" s="11"/>
      <c r="T3345" s="10"/>
      <c r="U3345" s="10"/>
    </row>
    <row r="3346" spans="5:21" s="8" customFormat="1" ht="30" customHeight="1">
      <c r="E3346" s="10"/>
      <c r="K3346" s="10"/>
      <c r="M3346" s="10"/>
      <c r="N3346" s="11"/>
      <c r="O3346" s="11"/>
      <c r="P3346" s="19"/>
      <c r="Q3346" s="11"/>
      <c r="R3346" s="11"/>
      <c r="T3346" s="10"/>
      <c r="U3346" s="10"/>
    </row>
    <row r="3347" spans="5:21" s="8" customFormat="1" ht="30" customHeight="1">
      <c r="E3347" s="10"/>
      <c r="K3347" s="10"/>
      <c r="M3347" s="10"/>
      <c r="N3347" s="11"/>
      <c r="O3347" s="11"/>
      <c r="P3347" s="19"/>
      <c r="Q3347" s="11"/>
      <c r="R3347" s="11"/>
      <c r="T3347" s="10"/>
      <c r="U3347" s="10"/>
    </row>
    <row r="3348" spans="5:21" s="8" customFormat="1" ht="30" customHeight="1">
      <c r="E3348" s="10"/>
      <c r="K3348" s="10"/>
      <c r="M3348" s="10"/>
      <c r="N3348" s="11"/>
      <c r="O3348" s="11"/>
      <c r="P3348" s="19"/>
      <c r="Q3348" s="11"/>
      <c r="R3348" s="11"/>
      <c r="T3348" s="10"/>
      <c r="U3348" s="10"/>
    </row>
    <row r="3349" spans="5:21" s="8" customFormat="1" ht="30" customHeight="1">
      <c r="E3349" s="10"/>
      <c r="K3349" s="10"/>
      <c r="M3349" s="10"/>
      <c r="N3349" s="11"/>
      <c r="O3349" s="11"/>
      <c r="P3349" s="19"/>
      <c r="Q3349" s="11"/>
      <c r="R3349" s="11"/>
      <c r="T3349" s="10"/>
      <c r="U3349" s="10"/>
    </row>
    <row r="3350" spans="5:21" s="8" customFormat="1" ht="30" customHeight="1">
      <c r="E3350" s="10"/>
      <c r="K3350" s="10"/>
      <c r="M3350" s="10"/>
      <c r="N3350" s="11"/>
      <c r="O3350" s="11"/>
      <c r="P3350" s="19"/>
      <c r="Q3350" s="11"/>
      <c r="R3350" s="11"/>
      <c r="T3350" s="10"/>
      <c r="U3350" s="10"/>
    </row>
    <row r="3351" spans="5:21" s="8" customFormat="1" ht="30" customHeight="1">
      <c r="E3351" s="10"/>
      <c r="K3351" s="10"/>
      <c r="M3351" s="10"/>
      <c r="N3351" s="11"/>
      <c r="O3351" s="11"/>
      <c r="P3351" s="19"/>
      <c r="Q3351" s="11"/>
      <c r="R3351" s="11"/>
      <c r="T3351" s="10"/>
      <c r="U3351" s="10"/>
    </row>
    <row r="3352" spans="5:21" s="8" customFormat="1" ht="30" customHeight="1">
      <c r="E3352" s="10"/>
      <c r="K3352" s="10"/>
      <c r="M3352" s="10"/>
      <c r="N3352" s="11"/>
      <c r="O3352" s="11"/>
      <c r="P3352" s="19"/>
      <c r="Q3352" s="11"/>
      <c r="R3352" s="11"/>
      <c r="T3352" s="10"/>
      <c r="U3352" s="10"/>
    </row>
    <row r="3353" spans="5:21" s="8" customFormat="1" ht="30" customHeight="1">
      <c r="E3353" s="10"/>
      <c r="K3353" s="10"/>
      <c r="M3353" s="10"/>
      <c r="N3353" s="11"/>
      <c r="O3353" s="11"/>
      <c r="P3353" s="19"/>
      <c r="Q3353" s="11"/>
      <c r="R3353" s="11"/>
      <c r="T3353" s="10"/>
      <c r="U3353" s="10"/>
    </row>
    <row r="3354" spans="5:21" s="8" customFormat="1" ht="30" customHeight="1">
      <c r="E3354" s="10"/>
      <c r="K3354" s="10"/>
      <c r="M3354" s="10"/>
      <c r="N3354" s="11"/>
      <c r="O3354" s="11"/>
      <c r="P3354" s="19"/>
      <c r="Q3354" s="11"/>
      <c r="R3354" s="11"/>
      <c r="T3354" s="10"/>
      <c r="U3354" s="10"/>
    </row>
    <row r="3355" spans="5:21" s="8" customFormat="1" ht="30" customHeight="1">
      <c r="E3355" s="10"/>
      <c r="K3355" s="10"/>
      <c r="M3355" s="10"/>
      <c r="N3355" s="11"/>
      <c r="O3355" s="11"/>
      <c r="P3355" s="19"/>
      <c r="Q3355" s="11"/>
      <c r="R3355" s="11"/>
      <c r="T3355" s="10"/>
      <c r="U3355" s="10"/>
    </row>
    <row r="3356" spans="5:21" s="8" customFormat="1" ht="30" customHeight="1">
      <c r="E3356" s="10"/>
      <c r="K3356" s="10"/>
      <c r="M3356" s="10"/>
      <c r="N3356" s="11"/>
      <c r="O3356" s="11"/>
      <c r="P3356" s="19"/>
      <c r="Q3356" s="11"/>
      <c r="R3356" s="11"/>
      <c r="T3356" s="10"/>
      <c r="U3356" s="10"/>
    </row>
    <row r="3357" spans="5:21" s="8" customFormat="1" ht="30" customHeight="1">
      <c r="E3357" s="10"/>
      <c r="K3357" s="10"/>
      <c r="M3357" s="10"/>
      <c r="N3357" s="11"/>
      <c r="O3357" s="11"/>
      <c r="P3357" s="19"/>
      <c r="Q3357" s="11"/>
      <c r="R3357" s="11"/>
      <c r="T3357" s="10"/>
      <c r="U3357" s="10"/>
    </row>
    <row r="3358" spans="5:21" s="8" customFormat="1" ht="30" customHeight="1">
      <c r="E3358" s="10"/>
      <c r="K3358" s="10"/>
      <c r="M3358" s="10"/>
      <c r="N3358" s="11"/>
      <c r="O3358" s="11"/>
      <c r="P3358" s="19"/>
      <c r="Q3358" s="11"/>
      <c r="R3358" s="11"/>
      <c r="T3358" s="10"/>
      <c r="U3358" s="10"/>
    </row>
    <row r="3359" spans="5:21" s="8" customFormat="1" ht="30" customHeight="1">
      <c r="E3359" s="10"/>
      <c r="K3359" s="10"/>
      <c r="M3359" s="10"/>
      <c r="N3359" s="11"/>
      <c r="O3359" s="11"/>
      <c r="P3359" s="19"/>
      <c r="Q3359" s="11"/>
      <c r="R3359" s="11"/>
      <c r="T3359" s="10"/>
      <c r="U3359" s="10"/>
    </row>
    <row r="3360" spans="5:21" s="8" customFormat="1" ht="30" customHeight="1">
      <c r="E3360" s="10"/>
      <c r="K3360" s="10"/>
      <c r="M3360" s="10"/>
      <c r="N3360" s="11"/>
      <c r="O3360" s="11"/>
      <c r="P3360" s="19"/>
      <c r="Q3360" s="11"/>
      <c r="R3360" s="11"/>
      <c r="T3360" s="10"/>
      <c r="U3360" s="10"/>
    </row>
    <row r="3361" spans="5:21" s="8" customFormat="1" ht="30" customHeight="1">
      <c r="E3361" s="10"/>
      <c r="K3361" s="10"/>
      <c r="M3361" s="10"/>
      <c r="N3361" s="11"/>
      <c r="O3361" s="11"/>
      <c r="P3361" s="19"/>
      <c r="Q3361" s="11"/>
      <c r="R3361" s="11"/>
      <c r="T3361" s="10"/>
      <c r="U3361" s="10"/>
    </row>
    <row r="3362" spans="5:21" s="8" customFormat="1" ht="30" customHeight="1">
      <c r="E3362" s="10"/>
      <c r="K3362" s="10"/>
      <c r="M3362" s="10"/>
      <c r="N3362" s="11"/>
      <c r="O3362" s="11"/>
      <c r="P3362" s="19"/>
      <c r="Q3362" s="11"/>
      <c r="R3362" s="11"/>
      <c r="T3362" s="10"/>
      <c r="U3362" s="10"/>
    </row>
    <row r="3363" spans="5:21" s="8" customFormat="1" ht="30" customHeight="1">
      <c r="E3363" s="10"/>
      <c r="K3363" s="10"/>
      <c r="M3363" s="10"/>
      <c r="N3363" s="11"/>
      <c r="O3363" s="11"/>
      <c r="P3363" s="19"/>
      <c r="Q3363" s="11"/>
      <c r="R3363" s="11"/>
      <c r="T3363" s="10"/>
      <c r="U3363" s="10"/>
    </row>
    <row r="3364" spans="5:21" s="8" customFormat="1" ht="30" customHeight="1">
      <c r="E3364" s="10"/>
      <c r="K3364" s="10"/>
      <c r="M3364" s="10"/>
      <c r="N3364" s="11"/>
      <c r="O3364" s="11"/>
      <c r="P3364" s="19"/>
      <c r="Q3364" s="11"/>
      <c r="R3364" s="11"/>
      <c r="T3364" s="10"/>
      <c r="U3364" s="10"/>
    </row>
    <row r="3365" spans="5:21" s="8" customFormat="1" ht="30" customHeight="1">
      <c r="E3365" s="10"/>
      <c r="K3365" s="10"/>
      <c r="M3365" s="10"/>
      <c r="N3365" s="11"/>
      <c r="O3365" s="11"/>
      <c r="P3365" s="19"/>
      <c r="Q3365" s="11"/>
      <c r="R3365" s="11"/>
      <c r="T3365" s="10"/>
      <c r="U3365" s="10"/>
    </row>
    <row r="3366" spans="5:21" s="8" customFormat="1" ht="30" customHeight="1">
      <c r="E3366" s="10"/>
      <c r="K3366" s="10"/>
      <c r="M3366" s="10"/>
      <c r="N3366" s="11"/>
      <c r="O3366" s="11"/>
      <c r="P3366" s="19"/>
      <c r="Q3366" s="11"/>
      <c r="R3366" s="11"/>
      <c r="T3366" s="10"/>
      <c r="U3366" s="10"/>
    </row>
    <row r="3367" spans="5:21" s="8" customFormat="1" ht="30" customHeight="1">
      <c r="E3367" s="10"/>
      <c r="K3367" s="10"/>
      <c r="M3367" s="10"/>
      <c r="N3367" s="11"/>
      <c r="O3367" s="11"/>
      <c r="P3367" s="19"/>
      <c r="Q3367" s="11"/>
      <c r="R3367" s="11"/>
      <c r="T3367" s="10"/>
      <c r="U3367" s="10"/>
    </row>
    <row r="3368" spans="5:21" s="8" customFormat="1" ht="30" customHeight="1">
      <c r="E3368" s="10"/>
      <c r="K3368" s="10"/>
      <c r="M3368" s="10"/>
      <c r="N3368" s="11"/>
      <c r="O3368" s="11"/>
      <c r="P3368" s="19"/>
      <c r="Q3368" s="11"/>
      <c r="R3368" s="11"/>
      <c r="T3368" s="10"/>
      <c r="U3368" s="10"/>
    </row>
    <row r="3369" spans="5:21" s="8" customFormat="1" ht="30" customHeight="1">
      <c r="E3369" s="10"/>
      <c r="K3369" s="10"/>
      <c r="M3369" s="10"/>
      <c r="N3369" s="11"/>
      <c r="O3369" s="11"/>
      <c r="P3369" s="19"/>
      <c r="Q3369" s="11"/>
      <c r="R3369" s="11"/>
      <c r="T3369" s="10"/>
      <c r="U3369" s="10"/>
    </row>
    <row r="3370" spans="5:21" s="8" customFormat="1" ht="30" customHeight="1">
      <c r="E3370" s="10"/>
      <c r="K3370" s="10"/>
      <c r="M3370" s="10"/>
      <c r="N3370" s="11"/>
      <c r="O3370" s="11"/>
      <c r="P3370" s="19"/>
      <c r="Q3370" s="11"/>
      <c r="R3370" s="11"/>
      <c r="T3370" s="10"/>
      <c r="U3370" s="10"/>
    </row>
    <row r="3371" spans="5:21" s="8" customFormat="1" ht="30" customHeight="1">
      <c r="E3371" s="10"/>
      <c r="K3371" s="10"/>
      <c r="M3371" s="10"/>
      <c r="N3371" s="11"/>
      <c r="O3371" s="11"/>
      <c r="P3371" s="19"/>
      <c r="Q3371" s="11"/>
      <c r="R3371" s="11"/>
      <c r="T3371" s="10"/>
      <c r="U3371" s="10"/>
    </row>
    <row r="3372" spans="5:21" s="8" customFormat="1" ht="30" customHeight="1">
      <c r="E3372" s="10"/>
      <c r="K3372" s="10"/>
      <c r="M3372" s="10"/>
      <c r="N3372" s="11"/>
      <c r="O3372" s="11"/>
      <c r="P3372" s="19"/>
      <c r="Q3372" s="11"/>
      <c r="R3372" s="11"/>
      <c r="T3372" s="10"/>
      <c r="U3372" s="10"/>
    </row>
    <row r="3373" spans="5:21" s="8" customFormat="1" ht="30" customHeight="1">
      <c r="E3373" s="10"/>
      <c r="K3373" s="10"/>
      <c r="M3373" s="10"/>
      <c r="N3373" s="11"/>
      <c r="O3373" s="11"/>
      <c r="P3373" s="19"/>
      <c r="Q3373" s="11"/>
      <c r="R3373" s="11"/>
      <c r="T3373" s="10"/>
      <c r="U3373" s="10"/>
    </row>
    <row r="3374" spans="5:21" s="8" customFormat="1" ht="30" customHeight="1">
      <c r="E3374" s="10"/>
      <c r="K3374" s="10"/>
      <c r="M3374" s="10"/>
      <c r="N3374" s="11"/>
      <c r="O3374" s="11"/>
      <c r="P3374" s="19"/>
      <c r="Q3374" s="11"/>
      <c r="R3374" s="11"/>
      <c r="T3374" s="10"/>
      <c r="U3374" s="10"/>
    </row>
    <row r="3375" spans="5:21" s="8" customFormat="1" ht="30" customHeight="1">
      <c r="E3375" s="10"/>
      <c r="K3375" s="10"/>
      <c r="M3375" s="10"/>
      <c r="N3375" s="11"/>
      <c r="O3375" s="11"/>
      <c r="P3375" s="19"/>
      <c r="Q3375" s="11"/>
      <c r="R3375" s="11"/>
      <c r="T3375" s="10"/>
      <c r="U3375" s="10"/>
    </row>
    <row r="3376" spans="5:21" s="8" customFormat="1" ht="30" customHeight="1">
      <c r="E3376" s="10"/>
      <c r="K3376" s="10"/>
      <c r="M3376" s="10"/>
      <c r="N3376" s="11"/>
      <c r="O3376" s="11"/>
      <c r="P3376" s="19"/>
      <c r="Q3376" s="11"/>
      <c r="R3376" s="11"/>
      <c r="T3376" s="10"/>
      <c r="U3376" s="10"/>
    </row>
    <row r="3377" spans="5:21" s="8" customFormat="1" ht="30" customHeight="1">
      <c r="E3377" s="10"/>
      <c r="K3377" s="10"/>
      <c r="M3377" s="10"/>
      <c r="N3377" s="11"/>
      <c r="O3377" s="11"/>
      <c r="P3377" s="19"/>
      <c r="Q3377" s="11"/>
      <c r="R3377" s="11"/>
      <c r="T3377" s="10"/>
      <c r="U3377" s="10"/>
    </row>
    <row r="3378" spans="5:21" s="8" customFormat="1" ht="30" customHeight="1">
      <c r="E3378" s="10"/>
      <c r="K3378" s="10"/>
      <c r="M3378" s="10"/>
      <c r="N3378" s="11"/>
      <c r="O3378" s="11"/>
      <c r="P3378" s="19"/>
      <c r="Q3378" s="11"/>
      <c r="R3378" s="11"/>
      <c r="T3378" s="10"/>
      <c r="U3378" s="10"/>
    </row>
    <row r="3379" spans="5:21" s="8" customFormat="1" ht="30" customHeight="1">
      <c r="E3379" s="10"/>
      <c r="K3379" s="10"/>
      <c r="M3379" s="10"/>
      <c r="N3379" s="11"/>
      <c r="O3379" s="11"/>
      <c r="P3379" s="19"/>
      <c r="Q3379" s="11"/>
      <c r="R3379" s="11"/>
      <c r="T3379" s="10"/>
      <c r="U3379" s="10"/>
    </row>
    <row r="3380" spans="5:21" s="8" customFormat="1" ht="30" customHeight="1">
      <c r="E3380" s="10"/>
      <c r="K3380" s="10"/>
      <c r="M3380" s="10"/>
      <c r="N3380" s="11"/>
      <c r="O3380" s="11"/>
      <c r="P3380" s="19"/>
      <c r="Q3380" s="11"/>
      <c r="R3380" s="11"/>
      <c r="T3380" s="10"/>
      <c r="U3380" s="10"/>
    </row>
    <row r="3381" spans="5:21" s="8" customFormat="1" ht="30" customHeight="1">
      <c r="E3381" s="10"/>
      <c r="K3381" s="10"/>
      <c r="M3381" s="10"/>
      <c r="N3381" s="11"/>
      <c r="O3381" s="11"/>
      <c r="P3381" s="19"/>
      <c r="Q3381" s="11"/>
      <c r="R3381" s="11"/>
      <c r="T3381" s="10"/>
      <c r="U3381" s="10"/>
    </row>
    <row r="3382" spans="5:21" s="8" customFormat="1" ht="30" customHeight="1">
      <c r="E3382" s="10"/>
      <c r="K3382" s="10"/>
      <c r="M3382" s="10"/>
      <c r="N3382" s="11"/>
      <c r="O3382" s="11"/>
      <c r="P3382" s="19"/>
      <c r="Q3382" s="11"/>
      <c r="R3382" s="11"/>
      <c r="T3382" s="10"/>
      <c r="U3382" s="10"/>
    </row>
    <row r="3383" spans="5:21" s="8" customFormat="1" ht="30" customHeight="1">
      <c r="E3383" s="10"/>
      <c r="K3383" s="10"/>
      <c r="M3383" s="10"/>
      <c r="N3383" s="11"/>
      <c r="O3383" s="11"/>
      <c r="P3383" s="19"/>
      <c r="Q3383" s="11"/>
      <c r="R3383" s="11"/>
      <c r="T3383" s="10"/>
      <c r="U3383" s="10"/>
    </row>
    <row r="3384" spans="5:21" s="8" customFormat="1" ht="30" customHeight="1">
      <c r="E3384" s="10"/>
      <c r="K3384" s="10"/>
      <c r="M3384" s="10"/>
      <c r="N3384" s="11"/>
      <c r="O3384" s="11"/>
      <c r="P3384" s="19"/>
      <c r="Q3384" s="11"/>
      <c r="R3384" s="11"/>
      <c r="T3384" s="10"/>
      <c r="U3384" s="10"/>
    </row>
    <row r="3385" spans="5:21" s="8" customFormat="1" ht="30" customHeight="1">
      <c r="E3385" s="10"/>
      <c r="K3385" s="10"/>
      <c r="M3385" s="10"/>
      <c r="N3385" s="11"/>
      <c r="O3385" s="11"/>
      <c r="P3385" s="19"/>
      <c r="Q3385" s="11"/>
      <c r="R3385" s="11"/>
      <c r="T3385" s="10"/>
      <c r="U3385" s="10"/>
    </row>
    <row r="3386" spans="5:21" s="8" customFormat="1" ht="30" customHeight="1">
      <c r="E3386" s="10"/>
      <c r="K3386" s="10"/>
      <c r="M3386" s="10"/>
      <c r="N3386" s="11"/>
      <c r="O3386" s="11"/>
      <c r="P3386" s="19"/>
      <c r="Q3386" s="11"/>
      <c r="R3386" s="11"/>
      <c r="T3386" s="10"/>
      <c r="U3386" s="10"/>
    </row>
    <row r="3387" spans="5:21" s="8" customFormat="1" ht="30" customHeight="1">
      <c r="E3387" s="10"/>
      <c r="K3387" s="10"/>
      <c r="M3387" s="10"/>
      <c r="N3387" s="11"/>
      <c r="O3387" s="11"/>
      <c r="P3387" s="19"/>
      <c r="Q3387" s="11"/>
      <c r="R3387" s="11"/>
      <c r="T3387" s="10"/>
      <c r="U3387" s="10"/>
    </row>
    <row r="3388" spans="5:21" s="8" customFormat="1" ht="30" customHeight="1">
      <c r="E3388" s="10"/>
      <c r="K3388" s="10"/>
      <c r="M3388" s="10"/>
      <c r="N3388" s="11"/>
      <c r="O3388" s="11"/>
      <c r="P3388" s="19"/>
      <c r="Q3388" s="11"/>
      <c r="R3388" s="11"/>
      <c r="T3388" s="10"/>
      <c r="U3388" s="10"/>
    </row>
    <row r="3389" spans="5:21" s="8" customFormat="1" ht="30" customHeight="1">
      <c r="E3389" s="10"/>
      <c r="K3389" s="10"/>
      <c r="M3389" s="10"/>
      <c r="N3389" s="11"/>
      <c r="O3389" s="11"/>
      <c r="P3389" s="19"/>
      <c r="Q3389" s="11"/>
      <c r="R3389" s="11"/>
      <c r="T3389" s="10"/>
      <c r="U3389" s="10"/>
    </row>
    <row r="3390" spans="5:21" s="8" customFormat="1" ht="30" customHeight="1">
      <c r="E3390" s="10"/>
      <c r="K3390" s="10"/>
      <c r="M3390" s="10"/>
      <c r="N3390" s="11"/>
      <c r="O3390" s="11"/>
      <c r="P3390" s="19"/>
      <c r="Q3390" s="11"/>
      <c r="R3390" s="11"/>
      <c r="T3390" s="10"/>
      <c r="U3390" s="10"/>
    </row>
    <row r="3391" spans="5:21" s="8" customFormat="1" ht="30" customHeight="1">
      <c r="E3391" s="10"/>
      <c r="K3391" s="10"/>
      <c r="M3391" s="10"/>
      <c r="N3391" s="11"/>
      <c r="O3391" s="11"/>
      <c r="P3391" s="19"/>
      <c r="Q3391" s="11"/>
      <c r="R3391" s="11"/>
      <c r="T3391" s="10"/>
      <c r="U3391" s="10"/>
    </row>
    <row r="3392" spans="5:21" s="8" customFormat="1" ht="30" customHeight="1">
      <c r="E3392" s="10"/>
      <c r="K3392" s="10"/>
      <c r="M3392" s="10"/>
      <c r="N3392" s="11"/>
      <c r="O3392" s="11"/>
      <c r="P3392" s="19"/>
      <c r="Q3392" s="11"/>
      <c r="R3392" s="11"/>
      <c r="T3392" s="10"/>
      <c r="U3392" s="10"/>
    </row>
    <row r="3393" spans="5:21" s="8" customFormat="1" ht="30" customHeight="1">
      <c r="E3393" s="10"/>
      <c r="K3393" s="10"/>
      <c r="M3393" s="10"/>
      <c r="N3393" s="11"/>
      <c r="O3393" s="11"/>
      <c r="P3393" s="19"/>
      <c r="Q3393" s="11"/>
      <c r="R3393" s="11"/>
      <c r="T3393" s="10"/>
      <c r="U3393" s="10"/>
    </row>
    <row r="3394" spans="5:21" s="8" customFormat="1" ht="30" customHeight="1">
      <c r="E3394" s="10"/>
      <c r="K3394" s="10"/>
      <c r="M3394" s="10"/>
      <c r="N3394" s="11"/>
      <c r="O3394" s="11"/>
      <c r="P3394" s="19"/>
      <c r="Q3394" s="11"/>
      <c r="R3394" s="11"/>
      <c r="T3394" s="10"/>
      <c r="U3394" s="10"/>
    </row>
    <row r="3395" spans="5:21" s="8" customFormat="1" ht="30" customHeight="1">
      <c r="E3395" s="10"/>
      <c r="K3395" s="10"/>
      <c r="M3395" s="10"/>
      <c r="N3395" s="11"/>
      <c r="O3395" s="11"/>
      <c r="P3395" s="19"/>
      <c r="Q3395" s="11"/>
      <c r="R3395" s="11"/>
      <c r="T3395" s="10"/>
      <c r="U3395" s="10"/>
    </row>
    <row r="3396" spans="5:21" s="8" customFormat="1" ht="30" customHeight="1">
      <c r="E3396" s="10"/>
      <c r="K3396" s="10"/>
      <c r="M3396" s="10"/>
      <c r="N3396" s="11"/>
      <c r="O3396" s="11"/>
      <c r="P3396" s="19"/>
      <c r="Q3396" s="11"/>
      <c r="R3396" s="11"/>
      <c r="T3396" s="10"/>
      <c r="U3396" s="10"/>
    </row>
    <row r="3397" spans="5:21" s="8" customFormat="1" ht="30" customHeight="1">
      <c r="E3397" s="10"/>
      <c r="K3397" s="10"/>
      <c r="M3397" s="10"/>
      <c r="N3397" s="11"/>
      <c r="O3397" s="11"/>
      <c r="P3397" s="19"/>
      <c r="Q3397" s="11"/>
      <c r="R3397" s="11"/>
      <c r="T3397" s="10"/>
      <c r="U3397" s="10"/>
    </row>
    <row r="3398" spans="5:21" s="8" customFormat="1" ht="30" customHeight="1">
      <c r="E3398" s="10"/>
      <c r="K3398" s="10"/>
      <c r="M3398" s="10"/>
      <c r="N3398" s="11"/>
      <c r="O3398" s="11"/>
      <c r="P3398" s="19"/>
      <c r="Q3398" s="11"/>
      <c r="R3398" s="11"/>
      <c r="T3398" s="10"/>
      <c r="U3398" s="10"/>
    </row>
    <row r="3399" spans="5:21" s="8" customFormat="1" ht="30" customHeight="1">
      <c r="E3399" s="10"/>
      <c r="K3399" s="10"/>
      <c r="M3399" s="10"/>
      <c r="N3399" s="11"/>
      <c r="O3399" s="11"/>
      <c r="P3399" s="19"/>
      <c r="Q3399" s="11"/>
      <c r="R3399" s="11"/>
      <c r="T3399" s="10"/>
      <c r="U3399" s="10"/>
    </row>
    <row r="3400" spans="5:21" s="8" customFormat="1" ht="30" customHeight="1">
      <c r="E3400" s="10"/>
      <c r="K3400" s="10"/>
      <c r="M3400" s="10"/>
      <c r="N3400" s="11"/>
      <c r="O3400" s="11"/>
      <c r="P3400" s="19"/>
      <c r="Q3400" s="11"/>
      <c r="R3400" s="11"/>
      <c r="T3400" s="10"/>
      <c r="U3400" s="10"/>
    </row>
    <row r="3401" spans="5:21" s="8" customFormat="1" ht="30" customHeight="1">
      <c r="E3401" s="10"/>
      <c r="K3401" s="10"/>
      <c r="M3401" s="10"/>
      <c r="N3401" s="11"/>
      <c r="O3401" s="11"/>
      <c r="P3401" s="19"/>
      <c r="Q3401" s="11"/>
      <c r="R3401" s="11"/>
      <c r="T3401" s="10"/>
      <c r="U3401" s="10"/>
    </row>
    <row r="3402" spans="5:21" s="8" customFormat="1" ht="30" customHeight="1">
      <c r="E3402" s="10"/>
      <c r="K3402" s="10"/>
      <c r="M3402" s="10"/>
      <c r="N3402" s="11"/>
      <c r="O3402" s="11"/>
      <c r="P3402" s="19"/>
      <c r="Q3402" s="11"/>
      <c r="R3402" s="11"/>
      <c r="T3402" s="10"/>
      <c r="U3402" s="10"/>
    </row>
    <row r="3403" spans="5:21" s="8" customFormat="1" ht="30" customHeight="1">
      <c r="E3403" s="10"/>
      <c r="K3403" s="10"/>
      <c r="M3403" s="10"/>
      <c r="N3403" s="11"/>
      <c r="O3403" s="11"/>
      <c r="P3403" s="19"/>
      <c r="Q3403" s="11"/>
      <c r="R3403" s="11"/>
      <c r="T3403" s="10"/>
      <c r="U3403" s="10"/>
    </row>
    <row r="3404" spans="5:21" s="8" customFormat="1" ht="30" customHeight="1">
      <c r="E3404" s="10"/>
      <c r="K3404" s="10"/>
      <c r="M3404" s="10"/>
      <c r="N3404" s="11"/>
      <c r="O3404" s="11"/>
      <c r="P3404" s="19"/>
      <c r="Q3404" s="11"/>
      <c r="R3404" s="11"/>
      <c r="T3404" s="10"/>
      <c r="U3404" s="10"/>
    </row>
    <row r="3405" spans="5:21" s="8" customFormat="1" ht="30" customHeight="1">
      <c r="E3405" s="10"/>
      <c r="K3405" s="10"/>
      <c r="M3405" s="10"/>
      <c r="N3405" s="11"/>
      <c r="O3405" s="11"/>
      <c r="P3405" s="19"/>
      <c r="Q3405" s="11"/>
      <c r="R3405" s="11"/>
      <c r="T3405" s="10"/>
      <c r="U3405" s="10"/>
    </row>
    <row r="3406" spans="5:21" s="8" customFormat="1" ht="30" customHeight="1">
      <c r="E3406" s="10"/>
      <c r="K3406" s="10"/>
      <c r="M3406" s="10"/>
      <c r="N3406" s="11"/>
      <c r="O3406" s="11"/>
      <c r="P3406" s="19"/>
      <c r="Q3406" s="11"/>
      <c r="R3406" s="11"/>
      <c r="T3406" s="10"/>
      <c r="U3406" s="10"/>
    </row>
    <row r="3407" spans="5:21" s="8" customFormat="1" ht="30" customHeight="1">
      <c r="E3407" s="10"/>
      <c r="K3407" s="10"/>
      <c r="M3407" s="10"/>
      <c r="N3407" s="11"/>
      <c r="O3407" s="11"/>
      <c r="P3407" s="19"/>
      <c r="Q3407" s="11"/>
      <c r="R3407" s="11"/>
      <c r="T3407" s="10"/>
      <c r="U3407" s="10"/>
    </row>
    <row r="3408" spans="5:21" s="8" customFormat="1" ht="30" customHeight="1">
      <c r="E3408" s="10"/>
      <c r="K3408" s="10"/>
      <c r="M3408" s="10"/>
      <c r="N3408" s="11"/>
      <c r="O3408" s="11"/>
      <c r="P3408" s="19"/>
      <c r="Q3408" s="11"/>
      <c r="R3408" s="11"/>
      <c r="T3408" s="10"/>
      <c r="U3408" s="10"/>
    </row>
    <row r="3409" spans="5:21" s="8" customFormat="1" ht="30" customHeight="1">
      <c r="E3409" s="10"/>
      <c r="K3409" s="10"/>
      <c r="M3409" s="10"/>
      <c r="N3409" s="11"/>
      <c r="O3409" s="11"/>
      <c r="P3409" s="19"/>
      <c r="Q3409" s="11"/>
      <c r="R3409" s="11"/>
      <c r="T3409" s="10"/>
      <c r="U3409" s="10"/>
    </row>
    <row r="3410" spans="5:21" s="8" customFormat="1" ht="30" customHeight="1">
      <c r="E3410" s="10"/>
      <c r="K3410" s="10"/>
      <c r="M3410" s="10"/>
      <c r="N3410" s="11"/>
      <c r="O3410" s="11"/>
      <c r="P3410" s="19"/>
      <c r="Q3410" s="11"/>
      <c r="R3410" s="11"/>
      <c r="T3410" s="10"/>
      <c r="U3410" s="10"/>
    </row>
    <row r="3411" spans="5:21" s="8" customFormat="1" ht="30" customHeight="1">
      <c r="E3411" s="10"/>
      <c r="K3411" s="10"/>
      <c r="M3411" s="10"/>
      <c r="N3411" s="11"/>
      <c r="O3411" s="11"/>
      <c r="P3411" s="19"/>
      <c r="Q3411" s="11"/>
      <c r="R3411" s="11"/>
      <c r="T3411" s="10"/>
      <c r="U3411" s="10"/>
    </row>
    <row r="3412" spans="5:21" s="8" customFormat="1" ht="30" customHeight="1">
      <c r="E3412" s="10"/>
      <c r="K3412" s="10"/>
      <c r="M3412" s="10"/>
      <c r="N3412" s="11"/>
      <c r="O3412" s="11"/>
      <c r="P3412" s="19"/>
      <c r="Q3412" s="11"/>
      <c r="R3412" s="11"/>
      <c r="T3412" s="10"/>
      <c r="U3412" s="10"/>
    </row>
    <row r="3413" spans="5:21" s="8" customFormat="1" ht="30" customHeight="1">
      <c r="E3413" s="10"/>
      <c r="K3413" s="10"/>
      <c r="M3413" s="10"/>
      <c r="N3413" s="11"/>
      <c r="O3413" s="11"/>
      <c r="P3413" s="19"/>
      <c r="Q3413" s="11"/>
      <c r="R3413" s="11"/>
      <c r="T3413" s="10"/>
      <c r="U3413" s="10"/>
    </row>
    <row r="3414" spans="5:21" s="8" customFormat="1" ht="30" customHeight="1">
      <c r="E3414" s="10"/>
      <c r="K3414" s="10"/>
      <c r="M3414" s="10"/>
      <c r="N3414" s="11"/>
      <c r="O3414" s="11"/>
      <c r="P3414" s="19"/>
      <c r="Q3414" s="11"/>
      <c r="R3414" s="11"/>
      <c r="T3414" s="10"/>
      <c r="U3414" s="10"/>
    </row>
    <row r="3415" spans="5:21" s="8" customFormat="1" ht="30" customHeight="1">
      <c r="E3415" s="10"/>
      <c r="K3415" s="10"/>
      <c r="M3415" s="10"/>
      <c r="N3415" s="11"/>
      <c r="O3415" s="11"/>
      <c r="P3415" s="19"/>
      <c r="Q3415" s="11"/>
      <c r="R3415" s="11"/>
      <c r="T3415" s="10"/>
      <c r="U3415" s="10"/>
    </row>
    <row r="3416" spans="5:21" s="8" customFormat="1" ht="30" customHeight="1">
      <c r="E3416" s="10"/>
      <c r="K3416" s="10"/>
      <c r="M3416" s="10"/>
      <c r="N3416" s="11"/>
      <c r="O3416" s="11"/>
      <c r="P3416" s="19"/>
      <c r="Q3416" s="11"/>
      <c r="R3416" s="11"/>
      <c r="T3416" s="10"/>
      <c r="U3416" s="10"/>
    </row>
    <row r="3417" spans="5:21" s="8" customFormat="1" ht="30" customHeight="1">
      <c r="E3417" s="10"/>
      <c r="K3417" s="10"/>
      <c r="M3417" s="10"/>
      <c r="N3417" s="11"/>
      <c r="O3417" s="11"/>
      <c r="P3417" s="19"/>
      <c r="Q3417" s="11"/>
      <c r="R3417" s="11"/>
      <c r="T3417" s="10"/>
      <c r="U3417" s="10"/>
    </row>
    <row r="3418" spans="5:21" s="8" customFormat="1" ht="30" customHeight="1">
      <c r="E3418" s="10"/>
      <c r="K3418" s="10"/>
      <c r="M3418" s="10"/>
      <c r="N3418" s="11"/>
      <c r="O3418" s="11"/>
      <c r="P3418" s="19"/>
      <c r="Q3418" s="11"/>
      <c r="R3418" s="11"/>
      <c r="T3418" s="10"/>
      <c r="U3418" s="10"/>
    </row>
    <row r="3419" spans="5:21" s="8" customFormat="1" ht="30" customHeight="1">
      <c r="E3419" s="10"/>
      <c r="K3419" s="10"/>
      <c r="M3419" s="10"/>
      <c r="N3419" s="11"/>
      <c r="O3419" s="11"/>
      <c r="P3419" s="19"/>
      <c r="Q3419" s="11"/>
      <c r="R3419" s="11"/>
      <c r="T3419" s="10"/>
      <c r="U3419" s="10"/>
    </row>
    <row r="3420" spans="5:21" s="8" customFormat="1" ht="30" customHeight="1">
      <c r="E3420" s="10"/>
      <c r="K3420" s="10"/>
      <c r="M3420" s="10"/>
      <c r="N3420" s="11"/>
      <c r="O3420" s="11"/>
      <c r="P3420" s="19"/>
      <c r="Q3420" s="11"/>
      <c r="R3420" s="11"/>
      <c r="T3420" s="10"/>
      <c r="U3420" s="10"/>
    </row>
    <row r="3421" spans="5:21" s="8" customFormat="1" ht="30" customHeight="1">
      <c r="E3421" s="10"/>
      <c r="K3421" s="10"/>
      <c r="M3421" s="10"/>
      <c r="N3421" s="11"/>
      <c r="O3421" s="11"/>
      <c r="P3421" s="19"/>
      <c r="Q3421" s="11"/>
      <c r="R3421" s="11"/>
      <c r="T3421" s="10"/>
      <c r="U3421" s="10"/>
    </row>
    <row r="3422" spans="5:21" s="8" customFormat="1" ht="30" customHeight="1">
      <c r="E3422" s="10"/>
      <c r="K3422" s="10"/>
      <c r="M3422" s="10"/>
      <c r="N3422" s="11"/>
      <c r="O3422" s="11"/>
      <c r="P3422" s="19"/>
      <c r="Q3422" s="11"/>
      <c r="R3422" s="11"/>
      <c r="T3422" s="10"/>
      <c r="U3422" s="10"/>
    </row>
    <row r="3423" spans="5:21" s="8" customFormat="1" ht="30" customHeight="1">
      <c r="E3423" s="10"/>
      <c r="K3423" s="10"/>
      <c r="M3423" s="10"/>
      <c r="N3423" s="11"/>
      <c r="O3423" s="11"/>
      <c r="P3423" s="19"/>
      <c r="Q3423" s="11"/>
      <c r="R3423" s="11"/>
      <c r="T3423" s="10"/>
      <c r="U3423" s="10"/>
    </row>
    <row r="3424" spans="5:21" s="8" customFormat="1" ht="30" customHeight="1">
      <c r="E3424" s="10"/>
      <c r="K3424" s="10"/>
      <c r="M3424" s="10"/>
      <c r="N3424" s="11"/>
      <c r="O3424" s="11"/>
      <c r="P3424" s="19"/>
      <c r="Q3424" s="11"/>
      <c r="R3424" s="11"/>
      <c r="T3424" s="10"/>
      <c r="U3424" s="10"/>
    </row>
    <row r="3425" spans="5:21" s="8" customFormat="1" ht="30" customHeight="1">
      <c r="E3425" s="10"/>
      <c r="K3425" s="10"/>
      <c r="M3425" s="10"/>
      <c r="N3425" s="11"/>
      <c r="O3425" s="11"/>
      <c r="P3425" s="19"/>
      <c r="Q3425" s="11"/>
      <c r="R3425" s="11"/>
      <c r="T3425" s="10"/>
      <c r="U3425" s="10"/>
    </row>
    <row r="3426" spans="5:21" s="8" customFormat="1" ht="30" customHeight="1">
      <c r="E3426" s="10"/>
      <c r="K3426" s="10"/>
      <c r="M3426" s="10"/>
      <c r="N3426" s="11"/>
      <c r="O3426" s="11"/>
      <c r="P3426" s="19"/>
      <c r="Q3426" s="11"/>
      <c r="R3426" s="11"/>
      <c r="T3426" s="10"/>
      <c r="U3426" s="10"/>
    </row>
    <row r="3427" spans="5:21" s="8" customFormat="1" ht="30" customHeight="1">
      <c r="E3427" s="10"/>
      <c r="K3427" s="10"/>
      <c r="M3427" s="10"/>
      <c r="N3427" s="11"/>
      <c r="O3427" s="11"/>
      <c r="P3427" s="19"/>
      <c r="Q3427" s="11"/>
      <c r="R3427" s="11"/>
      <c r="T3427" s="10"/>
      <c r="U3427" s="10"/>
    </row>
    <row r="3428" spans="5:21" s="8" customFormat="1" ht="30" customHeight="1">
      <c r="E3428" s="10"/>
      <c r="K3428" s="10"/>
      <c r="M3428" s="10"/>
      <c r="N3428" s="11"/>
      <c r="O3428" s="11"/>
      <c r="P3428" s="19"/>
      <c r="Q3428" s="11"/>
      <c r="R3428" s="11"/>
      <c r="T3428" s="10"/>
      <c r="U3428" s="10"/>
    </row>
    <row r="3429" spans="5:21" s="8" customFormat="1" ht="30" customHeight="1">
      <c r="E3429" s="10"/>
      <c r="K3429" s="10"/>
      <c r="M3429" s="10"/>
      <c r="N3429" s="11"/>
      <c r="O3429" s="11"/>
      <c r="P3429" s="19"/>
      <c r="Q3429" s="11"/>
      <c r="R3429" s="11"/>
      <c r="T3429" s="10"/>
      <c r="U3429" s="10"/>
    </row>
    <row r="3430" spans="5:21" s="8" customFormat="1" ht="30" customHeight="1">
      <c r="E3430" s="10"/>
      <c r="K3430" s="10"/>
      <c r="M3430" s="10"/>
      <c r="N3430" s="11"/>
      <c r="O3430" s="11"/>
      <c r="P3430" s="19"/>
      <c r="Q3430" s="11"/>
      <c r="R3430" s="11"/>
      <c r="T3430" s="10"/>
      <c r="U3430" s="10"/>
    </row>
    <row r="3431" spans="5:21" s="8" customFormat="1" ht="30" customHeight="1">
      <c r="E3431" s="10"/>
      <c r="K3431" s="10"/>
      <c r="M3431" s="10"/>
      <c r="N3431" s="11"/>
      <c r="O3431" s="11"/>
      <c r="P3431" s="19"/>
      <c r="Q3431" s="11"/>
      <c r="R3431" s="11"/>
      <c r="T3431" s="10"/>
      <c r="U3431" s="10"/>
    </row>
    <row r="3432" spans="5:21" s="8" customFormat="1" ht="30" customHeight="1">
      <c r="E3432" s="10"/>
      <c r="K3432" s="10"/>
      <c r="M3432" s="10"/>
      <c r="N3432" s="11"/>
      <c r="O3432" s="11"/>
      <c r="P3432" s="19"/>
      <c r="Q3432" s="11"/>
      <c r="R3432" s="11"/>
      <c r="T3432" s="10"/>
      <c r="U3432" s="10"/>
    </row>
    <row r="3433" spans="5:21" s="8" customFormat="1" ht="30" customHeight="1">
      <c r="E3433" s="10"/>
      <c r="K3433" s="10"/>
      <c r="M3433" s="10"/>
      <c r="N3433" s="11"/>
      <c r="O3433" s="11"/>
      <c r="P3433" s="19"/>
      <c r="Q3433" s="11"/>
      <c r="R3433" s="11"/>
      <c r="T3433" s="10"/>
      <c r="U3433" s="10"/>
    </row>
    <row r="3434" spans="5:21" s="8" customFormat="1" ht="30" customHeight="1">
      <c r="E3434" s="10"/>
      <c r="K3434" s="10"/>
      <c r="M3434" s="10"/>
      <c r="N3434" s="11"/>
      <c r="O3434" s="11"/>
      <c r="P3434" s="19"/>
      <c r="Q3434" s="11"/>
      <c r="R3434" s="11"/>
      <c r="T3434" s="10"/>
      <c r="U3434" s="10"/>
    </row>
    <row r="3435" spans="5:21" s="8" customFormat="1" ht="30" customHeight="1">
      <c r="E3435" s="10"/>
      <c r="K3435" s="10"/>
      <c r="M3435" s="10"/>
      <c r="N3435" s="11"/>
      <c r="O3435" s="11"/>
      <c r="P3435" s="19"/>
      <c r="Q3435" s="11"/>
      <c r="R3435" s="11"/>
      <c r="T3435" s="10"/>
      <c r="U3435" s="10"/>
    </row>
    <row r="3436" spans="5:21" s="8" customFormat="1" ht="30" customHeight="1">
      <c r="E3436" s="10"/>
      <c r="K3436" s="10"/>
      <c r="M3436" s="10"/>
      <c r="N3436" s="11"/>
      <c r="O3436" s="11"/>
      <c r="P3436" s="19"/>
      <c r="Q3436" s="11"/>
      <c r="R3436" s="11"/>
      <c r="T3436" s="10"/>
      <c r="U3436" s="10"/>
    </row>
    <row r="3437" spans="5:21" s="8" customFormat="1" ht="30" customHeight="1">
      <c r="E3437" s="10"/>
      <c r="K3437" s="10"/>
      <c r="M3437" s="10"/>
      <c r="N3437" s="11"/>
      <c r="O3437" s="11"/>
      <c r="P3437" s="19"/>
      <c r="Q3437" s="11"/>
      <c r="R3437" s="11"/>
      <c r="T3437" s="10"/>
      <c r="U3437" s="10"/>
    </row>
    <row r="3438" spans="5:21" s="8" customFormat="1" ht="30" customHeight="1">
      <c r="E3438" s="10"/>
      <c r="K3438" s="10"/>
      <c r="M3438" s="10"/>
      <c r="N3438" s="11"/>
      <c r="O3438" s="11"/>
      <c r="P3438" s="19"/>
      <c r="Q3438" s="11"/>
      <c r="R3438" s="11"/>
      <c r="T3438" s="10"/>
      <c r="U3438" s="10"/>
    </row>
    <row r="3439" spans="5:21" s="8" customFormat="1" ht="30" customHeight="1">
      <c r="E3439" s="10"/>
      <c r="K3439" s="10"/>
      <c r="M3439" s="10"/>
      <c r="N3439" s="11"/>
      <c r="O3439" s="11"/>
      <c r="P3439" s="19"/>
      <c r="Q3439" s="11"/>
      <c r="R3439" s="11"/>
      <c r="T3439" s="10"/>
      <c r="U3439" s="10"/>
    </row>
    <row r="3440" spans="5:21" s="8" customFormat="1" ht="30" customHeight="1">
      <c r="E3440" s="10"/>
      <c r="K3440" s="10"/>
      <c r="M3440" s="10"/>
      <c r="N3440" s="11"/>
      <c r="O3440" s="11"/>
      <c r="P3440" s="19"/>
      <c r="Q3440" s="11"/>
      <c r="R3440" s="11"/>
      <c r="T3440" s="10"/>
      <c r="U3440" s="10"/>
    </row>
    <row r="3441" spans="5:21" s="8" customFormat="1" ht="30" customHeight="1">
      <c r="E3441" s="10"/>
      <c r="K3441" s="10"/>
      <c r="M3441" s="10"/>
      <c r="N3441" s="11"/>
      <c r="O3441" s="11"/>
      <c r="P3441" s="19"/>
      <c r="Q3441" s="11"/>
      <c r="R3441" s="11"/>
      <c r="T3441" s="10"/>
      <c r="U3441" s="10"/>
    </row>
    <row r="3442" spans="5:21" s="8" customFormat="1" ht="30" customHeight="1">
      <c r="E3442" s="10"/>
      <c r="K3442" s="10"/>
      <c r="M3442" s="10"/>
      <c r="N3442" s="11"/>
      <c r="O3442" s="11"/>
      <c r="P3442" s="19"/>
      <c r="Q3442" s="11"/>
      <c r="R3442" s="11"/>
      <c r="T3442" s="10"/>
      <c r="U3442" s="10"/>
    </row>
    <row r="3443" spans="5:21" s="8" customFormat="1" ht="30" customHeight="1">
      <c r="E3443" s="10"/>
      <c r="K3443" s="10"/>
      <c r="M3443" s="10"/>
      <c r="N3443" s="11"/>
      <c r="O3443" s="11"/>
      <c r="P3443" s="19"/>
      <c r="Q3443" s="11"/>
      <c r="R3443" s="11"/>
      <c r="T3443" s="10"/>
      <c r="U3443" s="10"/>
    </row>
    <row r="3444" spans="5:21" s="8" customFormat="1" ht="30" customHeight="1">
      <c r="E3444" s="10"/>
      <c r="K3444" s="10"/>
      <c r="M3444" s="10"/>
      <c r="N3444" s="11"/>
      <c r="O3444" s="11"/>
      <c r="P3444" s="19"/>
      <c r="Q3444" s="11"/>
      <c r="R3444" s="11"/>
      <c r="T3444" s="10"/>
      <c r="U3444" s="10"/>
    </row>
    <row r="3445" spans="5:21" s="8" customFormat="1" ht="30" customHeight="1">
      <c r="E3445" s="10"/>
      <c r="K3445" s="10"/>
      <c r="M3445" s="10"/>
      <c r="N3445" s="11"/>
      <c r="O3445" s="11"/>
      <c r="P3445" s="19"/>
      <c r="Q3445" s="11"/>
      <c r="R3445" s="11"/>
      <c r="T3445" s="10"/>
      <c r="U3445" s="10"/>
    </row>
    <row r="3446" spans="5:21" s="8" customFormat="1" ht="30" customHeight="1">
      <c r="E3446" s="10"/>
      <c r="K3446" s="10"/>
      <c r="M3446" s="10"/>
      <c r="N3446" s="11"/>
      <c r="O3446" s="11"/>
      <c r="P3446" s="19"/>
      <c r="Q3446" s="11"/>
      <c r="R3446" s="11"/>
      <c r="T3446" s="10"/>
      <c r="U3446" s="10"/>
    </row>
    <row r="3447" spans="5:21" s="8" customFormat="1" ht="30" customHeight="1">
      <c r="E3447" s="10"/>
      <c r="K3447" s="10"/>
      <c r="M3447" s="10"/>
      <c r="N3447" s="11"/>
      <c r="O3447" s="11"/>
      <c r="P3447" s="19"/>
      <c r="Q3447" s="11"/>
      <c r="R3447" s="11"/>
      <c r="T3447" s="10"/>
      <c r="U3447" s="10"/>
    </row>
    <row r="3448" spans="5:21" s="8" customFormat="1" ht="30" customHeight="1">
      <c r="E3448" s="10"/>
      <c r="K3448" s="10"/>
      <c r="M3448" s="10"/>
      <c r="N3448" s="11"/>
      <c r="O3448" s="11"/>
      <c r="P3448" s="19"/>
      <c r="Q3448" s="11"/>
      <c r="R3448" s="11"/>
      <c r="T3448" s="10"/>
      <c r="U3448" s="10"/>
    </row>
    <row r="3449" spans="5:21" s="8" customFormat="1" ht="30" customHeight="1">
      <c r="E3449" s="10"/>
      <c r="K3449" s="10"/>
      <c r="M3449" s="10"/>
      <c r="N3449" s="11"/>
      <c r="O3449" s="11"/>
      <c r="P3449" s="19"/>
      <c r="Q3449" s="11"/>
      <c r="R3449" s="11"/>
      <c r="T3449" s="10"/>
      <c r="U3449" s="10"/>
    </row>
    <row r="3450" spans="5:21" s="8" customFormat="1" ht="30" customHeight="1">
      <c r="E3450" s="10"/>
      <c r="K3450" s="10"/>
      <c r="M3450" s="10"/>
      <c r="N3450" s="11"/>
      <c r="O3450" s="11"/>
      <c r="P3450" s="19"/>
      <c r="Q3450" s="11"/>
      <c r="R3450" s="11"/>
      <c r="T3450" s="10"/>
      <c r="U3450" s="10"/>
    </row>
    <row r="3451" spans="5:21" s="8" customFormat="1" ht="30" customHeight="1">
      <c r="E3451" s="10"/>
      <c r="K3451" s="10"/>
      <c r="M3451" s="10"/>
      <c r="N3451" s="11"/>
      <c r="O3451" s="11"/>
      <c r="P3451" s="19"/>
      <c r="Q3451" s="11"/>
      <c r="R3451" s="11"/>
      <c r="T3451" s="10"/>
      <c r="U3451" s="10"/>
    </row>
    <row r="3452" spans="5:21" s="8" customFormat="1" ht="30" customHeight="1">
      <c r="E3452" s="10"/>
      <c r="K3452" s="10"/>
      <c r="M3452" s="10"/>
      <c r="N3452" s="11"/>
      <c r="O3452" s="11"/>
      <c r="P3452" s="19"/>
      <c r="Q3452" s="11"/>
      <c r="R3452" s="11"/>
      <c r="T3452" s="10"/>
      <c r="U3452" s="10"/>
    </row>
    <row r="3453" spans="5:21" s="8" customFormat="1" ht="30" customHeight="1">
      <c r="E3453" s="10"/>
      <c r="K3453" s="10"/>
      <c r="M3453" s="10"/>
      <c r="N3453" s="11"/>
      <c r="O3453" s="11"/>
      <c r="P3453" s="19"/>
      <c r="Q3453" s="11"/>
      <c r="R3453" s="11"/>
      <c r="T3453" s="10"/>
      <c r="U3453" s="10"/>
    </row>
    <row r="3454" spans="5:21" s="8" customFormat="1" ht="30" customHeight="1">
      <c r="E3454" s="10"/>
      <c r="K3454" s="10"/>
      <c r="M3454" s="10"/>
      <c r="N3454" s="11"/>
      <c r="O3454" s="11"/>
      <c r="P3454" s="19"/>
      <c r="Q3454" s="11"/>
      <c r="R3454" s="11"/>
      <c r="T3454" s="10"/>
      <c r="U3454" s="10"/>
    </row>
    <row r="3455" spans="5:21" s="8" customFormat="1" ht="30" customHeight="1">
      <c r="E3455" s="10"/>
      <c r="K3455" s="10"/>
      <c r="M3455" s="10"/>
      <c r="N3455" s="11"/>
      <c r="O3455" s="11"/>
      <c r="P3455" s="19"/>
      <c r="Q3455" s="11"/>
      <c r="R3455" s="11"/>
      <c r="T3455" s="10"/>
      <c r="U3455" s="10"/>
    </row>
    <row r="3456" spans="5:21" s="8" customFormat="1" ht="30" customHeight="1">
      <c r="E3456" s="10"/>
      <c r="K3456" s="10"/>
      <c r="M3456" s="10"/>
      <c r="N3456" s="11"/>
      <c r="O3456" s="11"/>
      <c r="P3456" s="19"/>
      <c r="Q3456" s="11"/>
      <c r="R3456" s="11"/>
      <c r="T3456" s="10"/>
      <c r="U3456" s="10"/>
    </row>
    <row r="3457" spans="5:21" s="8" customFormat="1" ht="30" customHeight="1">
      <c r="E3457" s="10"/>
      <c r="K3457" s="10"/>
      <c r="M3457" s="10"/>
      <c r="N3457" s="11"/>
      <c r="O3457" s="11"/>
      <c r="P3457" s="19"/>
      <c r="Q3457" s="11"/>
      <c r="R3457" s="11"/>
      <c r="T3457" s="10"/>
      <c r="U3457" s="10"/>
    </row>
    <row r="3458" spans="5:21" s="8" customFormat="1" ht="30" customHeight="1">
      <c r="E3458" s="10"/>
      <c r="K3458" s="10"/>
      <c r="M3458" s="10"/>
      <c r="N3458" s="11"/>
      <c r="O3458" s="11"/>
      <c r="P3458" s="19"/>
      <c r="Q3458" s="11"/>
      <c r="R3458" s="11"/>
      <c r="T3458" s="10"/>
      <c r="U3458" s="10"/>
    </row>
    <row r="3459" spans="5:21" s="8" customFormat="1" ht="30" customHeight="1">
      <c r="E3459" s="10"/>
      <c r="K3459" s="10"/>
      <c r="M3459" s="10"/>
      <c r="N3459" s="11"/>
      <c r="O3459" s="11"/>
      <c r="P3459" s="19"/>
      <c r="Q3459" s="11"/>
      <c r="R3459" s="11"/>
      <c r="T3459" s="10"/>
      <c r="U3459" s="10"/>
    </row>
    <row r="3460" spans="5:21" s="8" customFormat="1" ht="30" customHeight="1">
      <c r="E3460" s="10"/>
      <c r="K3460" s="10"/>
      <c r="M3460" s="10"/>
      <c r="N3460" s="11"/>
      <c r="O3460" s="11"/>
      <c r="P3460" s="19"/>
      <c r="Q3460" s="11"/>
      <c r="R3460" s="11"/>
      <c r="T3460" s="10"/>
      <c r="U3460" s="10"/>
    </row>
    <row r="3461" spans="5:21" s="8" customFormat="1" ht="30" customHeight="1">
      <c r="E3461" s="10"/>
      <c r="K3461" s="10"/>
      <c r="M3461" s="10"/>
      <c r="N3461" s="11"/>
      <c r="O3461" s="11"/>
      <c r="P3461" s="19"/>
      <c r="Q3461" s="11"/>
      <c r="R3461" s="11"/>
      <c r="T3461" s="10"/>
      <c r="U3461" s="10"/>
    </row>
    <row r="3462" spans="5:21" s="8" customFormat="1" ht="30" customHeight="1">
      <c r="E3462" s="10"/>
      <c r="K3462" s="10"/>
      <c r="M3462" s="10"/>
      <c r="N3462" s="11"/>
      <c r="O3462" s="11"/>
      <c r="P3462" s="19"/>
      <c r="Q3462" s="11"/>
      <c r="R3462" s="11"/>
      <c r="T3462" s="10"/>
      <c r="U3462" s="10"/>
    </row>
    <row r="3463" spans="5:21" s="8" customFormat="1" ht="30" customHeight="1">
      <c r="E3463" s="10"/>
      <c r="K3463" s="10"/>
      <c r="M3463" s="10"/>
      <c r="N3463" s="11"/>
      <c r="O3463" s="11"/>
      <c r="P3463" s="19"/>
      <c r="Q3463" s="11"/>
      <c r="R3463" s="11"/>
      <c r="T3463" s="10"/>
      <c r="U3463" s="10"/>
    </row>
    <row r="3464" spans="5:21" s="8" customFormat="1" ht="30" customHeight="1">
      <c r="E3464" s="10"/>
      <c r="K3464" s="10"/>
      <c r="M3464" s="10"/>
      <c r="N3464" s="11"/>
      <c r="O3464" s="11"/>
      <c r="P3464" s="19"/>
      <c r="Q3464" s="11"/>
      <c r="R3464" s="11"/>
      <c r="T3464" s="10"/>
      <c r="U3464" s="10"/>
    </row>
    <row r="3465" spans="5:21" s="8" customFormat="1" ht="30" customHeight="1">
      <c r="E3465" s="10"/>
      <c r="K3465" s="10"/>
      <c r="M3465" s="10"/>
      <c r="N3465" s="11"/>
      <c r="O3465" s="11"/>
      <c r="P3465" s="19"/>
      <c r="Q3465" s="11"/>
      <c r="R3465" s="11"/>
      <c r="T3465" s="10"/>
      <c r="U3465" s="10"/>
    </row>
    <row r="3466" spans="5:21" s="8" customFormat="1" ht="30" customHeight="1">
      <c r="E3466" s="10"/>
      <c r="K3466" s="10"/>
      <c r="M3466" s="10"/>
      <c r="N3466" s="11"/>
      <c r="O3466" s="11"/>
      <c r="P3466" s="19"/>
      <c r="Q3466" s="11"/>
      <c r="R3466" s="11"/>
      <c r="T3466" s="10"/>
      <c r="U3466" s="10"/>
    </row>
    <row r="3467" spans="5:21" s="8" customFormat="1" ht="30" customHeight="1">
      <c r="E3467" s="10"/>
      <c r="K3467" s="10"/>
      <c r="M3467" s="10"/>
      <c r="N3467" s="11"/>
      <c r="O3467" s="11"/>
      <c r="P3467" s="19"/>
      <c r="Q3467" s="11"/>
      <c r="R3467" s="11"/>
      <c r="T3467" s="10"/>
      <c r="U3467" s="10"/>
    </row>
    <row r="3468" spans="5:21" s="8" customFormat="1" ht="30" customHeight="1">
      <c r="E3468" s="10"/>
      <c r="K3468" s="10"/>
      <c r="M3468" s="10"/>
      <c r="N3468" s="11"/>
      <c r="O3468" s="11"/>
      <c r="P3468" s="19"/>
      <c r="Q3468" s="11"/>
      <c r="R3468" s="11"/>
      <c r="T3468" s="10"/>
      <c r="U3468" s="10"/>
    </row>
    <row r="3469" spans="5:21" s="8" customFormat="1" ht="30" customHeight="1">
      <c r="E3469" s="10"/>
      <c r="K3469" s="10"/>
      <c r="M3469" s="10"/>
      <c r="N3469" s="11"/>
      <c r="O3469" s="11"/>
      <c r="P3469" s="19"/>
      <c r="Q3469" s="11"/>
      <c r="R3469" s="11"/>
      <c r="T3469" s="10"/>
      <c r="U3469" s="10"/>
    </row>
    <row r="3470" spans="5:21" s="8" customFormat="1" ht="30" customHeight="1">
      <c r="E3470" s="10"/>
      <c r="K3470" s="10"/>
      <c r="M3470" s="10"/>
      <c r="N3470" s="11"/>
      <c r="O3470" s="11"/>
      <c r="P3470" s="19"/>
      <c r="Q3470" s="11"/>
      <c r="R3470" s="11"/>
      <c r="T3470" s="10"/>
      <c r="U3470" s="10"/>
    </row>
    <row r="3471" spans="5:21" s="8" customFormat="1" ht="30" customHeight="1">
      <c r="E3471" s="10"/>
      <c r="K3471" s="10"/>
      <c r="M3471" s="10"/>
      <c r="N3471" s="11"/>
      <c r="O3471" s="11"/>
      <c r="P3471" s="19"/>
      <c r="Q3471" s="11"/>
      <c r="R3471" s="11"/>
      <c r="T3471" s="10"/>
      <c r="U3471" s="10"/>
    </row>
    <row r="3472" spans="5:21" s="8" customFormat="1" ht="30" customHeight="1">
      <c r="E3472" s="10"/>
      <c r="K3472" s="10"/>
      <c r="M3472" s="10"/>
      <c r="N3472" s="11"/>
      <c r="O3472" s="11"/>
      <c r="P3472" s="19"/>
      <c r="Q3472" s="11"/>
      <c r="R3472" s="11"/>
      <c r="T3472" s="10"/>
      <c r="U3472" s="10"/>
    </row>
    <row r="3473" spans="5:21" s="8" customFormat="1" ht="30" customHeight="1">
      <c r="E3473" s="10"/>
      <c r="K3473" s="10"/>
      <c r="M3473" s="10"/>
      <c r="N3473" s="11"/>
      <c r="O3473" s="11"/>
      <c r="P3473" s="19"/>
      <c r="Q3473" s="11"/>
      <c r="R3473" s="11"/>
      <c r="T3473" s="10"/>
      <c r="U3473" s="10"/>
    </row>
    <row r="3474" spans="5:21" s="8" customFormat="1" ht="30" customHeight="1">
      <c r="E3474" s="10"/>
      <c r="K3474" s="10"/>
      <c r="M3474" s="10"/>
      <c r="N3474" s="11"/>
      <c r="O3474" s="11"/>
      <c r="P3474" s="19"/>
      <c r="Q3474" s="11"/>
      <c r="R3474" s="11"/>
      <c r="T3474" s="10"/>
      <c r="U3474" s="10"/>
    </row>
    <row r="3475" spans="5:21" s="8" customFormat="1" ht="30" customHeight="1">
      <c r="E3475" s="10"/>
      <c r="K3475" s="10"/>
      <c r="M3475" s="10"/>
      <c r="N3475" s="11"/>
      <c r="O3475" s="11"/>
      <c r="P3475" s="19"/>
      <c r="Q3475" s="11"/>
      <c r="R3475" s="11"/>
      <c r="T3475" s="10"/>
      <c r="U3475" s="10"/>
    </row>
    <row r="3476" spans="5:21" s="8" customFormat="1" ht="30" customHeight="1">
      <c r="E3476" s="10"/>
      <c r="K3476" s="10"/>
      <c r="M3476" s="10"/>
      <c r="N3476" s="11"/>
      <c r="O3476" s="11"/>
      <c r="P3476" s="19"/>
      <c r="Q3476" s="11"/>
      <c r="R3476" s="11"/>
      <c r="T3476" s="10"/>
      <c r="U3476" s="10"/>
    </row>
    <row r="3477" spans="5:21" s="8" customFormat="1" ht="30" customHeight="1">
      <c r="E3477" s="10"/>
      <c r="K3477" s="10"/>
      <c r="M3477" s="10"/>
      <c r="N3477" s="11"/>
      <c r="O3477" s="11"/>
      <c r="P3477" s="19"/>
      <c r="Q3477" s="11"/>
      <c r="R3477" s="11"/>
      <c r="T3477" s="10"/>
      <c r="U3477" s="10"/>
    </row>
    <row r="3478" spans="5:21" s="8" customFormat="1" ht="30" customHeight="1">
      <c r="E3478" s="10"/>
      <c r="K3478" s="10"/>
      <c r="M3478" s="10"/>
      <c r="N3478" s="11"/>
      <c r="O3478" s="11"/>
      <c r="P3478" s="19"/>
      <c r="Q3478" s="11"/>
      <c r="R3478" s="11"/>
      <c r="T3478" s="10"/>
      <c r="U3478" s="10"/>
    </row>
    <row r="3479" spans="5:21" s="8" customFormat="1" ht="30" customHeight="1">
      <c r="E3479" s="10"/>
      <c r="K3479" s="10"/>
      <c r="M3479" s="10"/>
      <c r="N3479" s="11"/>
      <c r="O3479" s="11"/>
      <c r="P3479" s="19"/>
      <c r="Q3479" s="11"/>
      <c r="R3479" s="11"/>
      <c r="T3479" s="10"/>
      <c r="U3479" s="10"/>
    </row>
    <row r="3480" spans="5:21" s="8" customFormat="1" ht="30" customHeight="1">
      <c r="E3480" s="10"/>
      <c r="K3480" s="10"/>
      <c r="M3480" s="10"/>
      <c r="N3480" s="11"/>
      <c r="O3480" s="11"/>
      <c r="P3480" s="19"/>
      <c r="Q3480" s="11"/>
      <c r="R3480" s="11"/>
      <c r="T3480" s="10"/>
      <c r="U3480" s="10"/>
    </row>
    <row r="3481" spans="5:21" s="8" customFormat="1" ht="30" customHeight="1">
      <c r="E3481" s="10"/>
      <c r="K3481" s="10"/>
      <c r="M3481" s="10"/>
      <c r="N3481" s="11"/>
      <c r="O3481" s="11"/>
      <c r="P3481" s="19"/>
      <c r="Q3481" s="11"/>
      <c r="R3481" s="11"/>
      <c r="T3481" s="10"/>
      <c r="U3481" s="10"/>
    </row>
    <row r="3482" spans="5:21" s="8" customFormat="1" ht="30" customHeight="1">
      <c r="E3482" s="10"/>
      <c r="K3482" s="10"/>
      <c r="M3482" s="10"/>
      <c r="N3482" s="11"/>
      <c r="O3482" s="11"/>
      <c r="P3482" s="19"/>
      <c r="Q3482" s="11"/>
      <c r="R3482" s="11"/>
      <c r="T3482" s="10"/>
      <c r="U3482" s="10"/>
    </row>
    <row r="3483" spans="5:21" s="8" customFormat="1" ht="30" customHeight="1">
      <c r="E3483" s="10"/>
      <c r="K3483" s="10"/>
      <c r="M3483" s="10"/>
      <c r="N3483" s="11"/>
      <c r="O3483" s="11"/>
      <c r="P3483" s="19"/>
      <c r="Q3483" s="11"/>
      <c r="R3483" s="11"/>
      <c r="T3483" s="10"/>
      <c r="U3483" s="10"/>
    </row>
    <row r="3484" spans="5:21" s="8" customFormat="1" ht="30" customHeight="1">
      <c r="E3484" s="10"/>
      <c r="K3484" s="10"/>
      <c r="M3484" s="10"/>
      <c r="N3484" s="11"/>
      <c r="O3484" s="11"/>
      <c r="P3484" s="19"/>
      <c r="Q3484" s="11"/>
      <c r="R3484" s="11"/>
      <c r="T3484" s="10"/>
      <c r="U3484" s="10"/>
    </row>
    <row r="3485" spans="5:21" s="8" customFormat="1" ht="30" customHeight="1">
      <c r="E3485" s="10"/>
      <c r="K3485" s="10"/>
      <c r="M3485" s="10"/>
      <c r="N3485" s="11"/>
      <c r="O3485" s="11"/>
      <c r="P3485" s="19"/>
      <c r="Q3485" s="11"/>
      <c r="R3485" s="11"/>
      <c r="T3485" s="10"/>
      <c r="U3485" s="10"/>
    </row>
    <row r="3486" spans="5:21" s="8" customFormat="1" ht="30" customHeight="1">
      <c r="E3486" s="10"/>
      <c r="K3486" s="10"/>
      <c r="M3486" s="10"/>
      <c r="N3486" s="11"/>
      <c r="O3486" s="11"/>
      <c r="P3486" s="19"/>
      <c r="Q3486" s="11"/>
      <c r="R3486" s="11"/>
      <c r="T3486" s="10"/>
      <c r="U3486" s="10"/>
    </row>
    <row r="3487" spans="5:21" s="8" customFormat="1" ht="30" customHeight="1">
      <c r="E3487" s="10"/>
      <c r="K3487" s="10"/>
      <c r="M3487" s="10"/>
      <c r="N3487" s="11"/>
      <c r="O3487" s="11"/>
      <c r="P3487" s="19"/>
      <c r="Q3487" s="11"/>
      <c r="R3487" s="11"/>
      <c r="T3487" s="10"/>
      <c r="U3487" s="10"/>
    </row>
    <row r="3488" spans="5:21" s="8" customFormat="1" ht="30" customHeight="1">
      <c r="E3488" s="10"/>
      <c r="K3488" s="10"/>
      <c r="M3488" s="10"/>
      <c r="N3488" s="11"/>
      <c r="O3488" s="11"/>
      <c r="P3488" s="19"/>
      <c r="Q3488" s="11"/>
      <c r="R3488" s="11"/>
      <c r="T3488" s="10"/>
      <c r="U3488" s="10"/>
    </row>
    <row r="3489" spans="5:21" s="8" customFormat="1" ht="30" customHeight="1">
      <c r="E3489" s="10"/>
      <c r="K3489" s="10"/>
      <c r="M3489" s="10"/>
      <c r="N3489" s="11"/>
      <c r="O3489" s="11"/>
      <c r="P3489" s="19"/>
      <c r="Q3489" s="11"/>
      <c r="R3489" s="11"/>
      <c r="T3489" s="10"/>
      <c r="U3489" s="10"/>
    </row>
    <row r="3490" spans="5:21" s="8" customFormat="1" ht="30" customHeight="1">
      <c r="E3490" s="10"/>
      <c r="K3490" s="10"/>
      <c r="M3490" s="10"/>
      <c r="N3490" s="11"/>
      <c r="O3490" s="11"/>
      <c r="P3490" s="19"/>
      <c r="Q3490" s="11"/>
      <c r="R3490" s="11"/>
      <c r="T3490" s="10"/>
      <c r="U3490" s="10"/>
    </row>
    <row r="3491" spans="5:21" s="8" customFormat="1" ht="30" customHeight="1">
      <c r="E3491" s="10"/>
      <c r="K3491" s="10"/>
      <c r="M3491" s="10"/>
      <c r="N3491" s="11"/>
      <c r="O3491" s="11"/>
      <c r="P3491" s="19"/>
      <c r="Q3491" s="11"/>
      <c r="R3491" s="11"/>
      <c r="T3491" s="10"/>
      <c r="U3491" s="10"/>
    </row>
    <row r="3492" spans="5:21" s="8" customFormat="1" ht="30" customHeight="1">
      <c r="E3492" s="10"/>
      <c r="K3492" s="10"/>
      <c r="M3492" s="10"/>
      <c r="N3492" s="11"/>
      <c r="O3492" s="11"/>
      <c r="P3492" s="19"/>
      <c r="Q3492" s="11"/>
      <c r="R3492" s="11"/>
      <c r="T3492" s="10"/>
      <c r="U3492" s="10"/>
    </row>
    <row r="3493" spans="5:21" s="8" customFormat="1" ht="30" customHeight="1">
      <c r="E3493" s="10"/>
      <c r="K3493" s="10"/>
      <c r="M3493" s="10"/>
      <c r="N3493" s="11"/>
      <c r="O3493" s="11"/>
      <c r="P3493" s="19"/>
      <c r="Q3493" s="11"/>
      <c r="R3493" s="11"/>
      <c r="T3493" s="10"/>
      <c r="U3493" s="10"/>
    </row>
    <row r="3494" spans="5:21" s="8" customFormat="1" ht="30" customHeight="1">
      <c r="E3494" s="10"/>
      <c r="K3494" s="10"/>
      <c r="M3494" s="10"/>
      <c r="N3494" s="11"/>
      <c r="O3494" s="11"/>
      <c r="P3494" s="19"/>
      <c r="Q3494" s="11"/>
      <c r="R3494" s="11"/>
      <c r="T3494" s="10"/>
      <c r="U3494" s="10"/>
    </row>
    <row r="3495" spans="5:21" s="8" customFormat="1" ht="30" customHeight="1">
      <c r="E3495" s="10"/>
      <c r="K3495" s="10"/>
      <c r="M3495" s="10"/>
      <c r="N3495" s="11"/>
      <c r="O3495" s="11"/>
      <c r="P3495" s="19"/>
      <c r="Q3495" s="11"/>
      <c r="R3495" s="11"/>
      <c r="T3495" s="10"/>
      <c r="U3495" s="10"/>
    </row>
    <row r="3496" spans="5:21" s="8" customFormat="1" ht="30" customHeight="1">
      <c r="E3496" s="10"/>
      <c r="K3496" s="10"/>
      <c r="M3496" s="10"/>
      <c r="N3496" s="11"/>
      <c r="O3496" s="11"/>
      <c r="P3496" s="19"/>
      <c r="Q3496" s="11"/>
      <c r="R3496" s="11"/>
      <c r="T3496" s="10"/>
      <c r="U3496" s="10"/>
    </row>
    <row r="3497" spans="5:21" s="8" customFormat="1" ht="30" customHeight="1">
      <c r="E3497" s="10"/>
      <c r="K3497" s="10"/>
      <c r="M3497" s="10"/>
      <c r="N3497" s="11"/>
      <c r="O3497" s="11"/>
      <c r="P3497" s="19"/>
      <c r="Q3497" s="11"/>
      <c r="R3497" s="11"/>
      <c r="T3497" s="10"/>
      <c r="U3497" s="10"/>
    </row>
    <row r="3498" spans="5:21" s="8" customFormat="1" ht="30" customHeight="1">
      <c r="E3498" s="10"/>
      <c r="K3498" s="10"/>
      <c r="M3498" s="10"/>
      <c r="N3498" s="11"/>
      <c r="O3498" s="11"/>
      <c r="P3498" s="19"/>
      <c r="Q3498" s="11"/>
      <c r="R3498" s="11"/>
      <c r="T3498" s="10"/>
      <c r="U3498" s="10"/>
    </row>
    <row r="3499" spans="5:21" s="8" customFormat="1" ht="30" customHeight="1">
      <c r="E3499" s="10"/>
      <c r="K3499" s="10"/>
      <c r="M3499" s="10"/>
      <c r="N3499" s="11"/>
      <c r="O3499" s="11"/>
      <c r="P3499" s="19"/>
      <c r="Q3499" s="11"/>
      <c r="R3499" s="11"/>
      <c r="T3499" s="10"/>
      <c r="U3499" s="10"/>
    </row>
    <row r="3500" spans="5:21" s="8" customFormat="1" ht="30" customHeight="1">
      <c r="E3500" s="10"/>
      <c r="K3500" s="10"/>
      <c r="M3500" s="10"/>
      <c r="N3500" s="11"/>
      <c r="O3500" s="11"/>
      <c r="P3500" s="19"/>
      <c r="Q3500" s="11"/>
      <c r="R3500" s="11"/>
      <c r="T3500" s="10"/>
      <c r="U3500" s="10"/>
    </row>
    <row r="3501" spans="5:21" s="8" customFormat="1" ht="30" customHeight="1">
      <c r="E3501" s="10"/>
      <c r="K3501" s="10"/>
      <c r="M3501" s="10"/>
      <c r="N3501" s="11"/>
      <c r="O3501" s="11"/>
      <c r="P3501" s="19"/>
      <c r="Q3501" s="11"/>
      <c r="R3501" s="11"/>
      <c r="T3501" s="10"/>
      <c r="U3501" s="10"/>
    </row>
    <row r="3502" spans="5:21" s="8" customFormat="1" ht="30" customHeight="1">
      <c r="E3502" s="10"/>
      <c r="K3502" s="10"/>
      <c r="M3502" s="10"/>
      <c r="N3502" s="11"/>
      <c r="O3502" s="11"/>
      <c r="P3502" s="19"/>
      <c r="Q3502" s="11"/>
      <c r="R3502" s="11"/>
      <c r="T3502" s="10"/>
      <c r="U3502" s="10"/>
    </row>
    <row r="3503" spans="5:21" s="8" customFormat="1" ht="30" customHeight="1">
      <c r="E3503" s="10"/>
      <c r="K3503" s="10"/>
      <c r="M3503" s="10"/>
      <c r="N3503" s="11"/>
      <c r="O3503" s="11"/>
      <c r="P3503" s="19"/>
      <c r="Q3503" s="11"/>
      <c r="R3503" s="11"/>
      <c r="T3503" s="10"/>
      <c r="U3503" s="10"/>
    </row>
    <row r="3504" spans="5:21" s="8" customFormat="1" ht="30" customHeight="1">
      <c r="E3504" s="10"/>
      <c r="K3504" s="10"/>
      <c r="M3504" s="10"/>
      <c r="N3504" s="11"/>
      <c r="O3504" s="11"/>
      <c r="P3504" s="19"/>
      <c r="Q3504" s="11"/>
      <c r="R3504" s="11"/>
      <c r="T3504" s="10"/>
      <c r="U3504" s="10"/>
    </row>
    <row r="3505" spans="5:21" s="8" customFormat="1" ht="30" customHeight="1">
      <c r="E3505" s="10"/>
      <c r="K3505" s="10"/>
      <c r="M3505" s="10"/>
      <c r="N3505" s="11"/>
      <c r="O3505" s="11"/>
      <c r="P3505" s="19"/>
      <c r="Q3505" s="11"/>
      <c r="R3505" s="11"/>
      <c r="T3505" s="10"/>
      <c r="U3505" s="10"/>
    </row>
    <row r="3506" spans="5:21" s="8" customFormat="1" ht="30" customHeight="1">
      <c r="E3506" s="10"/>
      <c r="K3506" s="10"/>
      <c r="M3506" s="10"/>
      <c r="N3506" s="11"/>
      <c r="O3506" s="11"/>
      <c r="P3506" s="19"/>
      <c r="Q3506" s="11"/>
      <c r="R3506" s="11"/>
      <c r="T3506" s="10"/>
      <c r="U3506" s="10"/>
    </row>
    <row r="3507" spans="5:21" s="8" customFormat="1" ht="30" customHeight="1">
      <c r="E3507" s="10"/>
      <c r="K3507" s="10"/>
      <c r="M3507" s="10"/>
      <c r="N3507" s="11"/>
      <c r="O3507" s="11"/>
      <c r="P3507" s="19"/>
      <c r="Q3507" s="11"/>
      <c r="R3507" s="11"/>
      <c r="T3507" s="10"/>
      <c r="U3507" s="10"/>
    </row>
    <row r="3508" spans="5:21" s="8" customFormat="1" ht="30" customHeight="1">
      <c r="E3508" s="10"/>
      <c r="K3508" s="10"/>
      <c r="M3508" s="10"/>
      <c r="N3508" s="11"/>
      <c r="O3508" s="11"/>
      <c r="P3508" s="19"/>
      <c r="Q3508" s="11"/>
      <c r="R3508" s="11"/>
      <c r="T3508" s="10"/>
      <c r="U3508" s="10"/>
    </row>
    <row r="3509" spans="5:21" s="8" customFormat="1" ht="30" customHeight="1">
      <c r="E3509" s="10"/>
      <c r="K3509" s="10"/>
      <c r="M3509" s="10"/>
      <c r="N3509" s="11"/>
      <c r="O3509" s="11"/>
      <c r="P3509" s="19"/>
      <c r="Q3509" s="11"/>
      <c r="R3509" s="11"/>
      <c r="T3509" s="10"/>
      <c r="U3509" s="10"/>
    </row>
    <row r="3510" spans="5:21" s="8" customFormat="1" ht="30" customHeight="1">
      <c r="E3510" s="10"/>
      <c r="K3510" s="10"/>
      <c r="M3510" s="10"/>
      <c r="N3510" s="11"/>
      <c r="O3510" s="11"/>
      <c r="P3510" s="19"/>
      <c r="Q3510" s="11"/>
      <c r="R3510" s="11"/>
      <c r="T3510" s="10"/>
      <c r="U3510" s="10"/>
    </row>
    <row r="3511" spans="5:21" s="8" customFormat="1" ht="30" customHeight="1">
      <c r="E3511" s="10"/>
      <c r="K3511" s="10"/>
      <c r="M3511" s="10"/>
      <c r="N3511" s="11"/>
      <c r="O3511" s="11"/>
      <c r="P3511" s="19"/>
      <c r="Q3511" s="11"/>
      <c r="R3511" s="11"/>
      <c r="T3511" s="10"/>
      <c r="U3511" s="10"/>
    </row>
    <row r="3512" spans="5:21" s="8" customFormat="1" ht="30" customHeight="1">
      <c r="E3512" s="10"/>
      <c r="K3512" s="10"/>
      <c r="M3512" s="10"/>
      <c r="N3512" s="11"/>
      <c r="O3512" s="11"/>
      <c r="P3512" s="19"/>
      <c r="Q3512" s="11"/>
      <c r="R3512" s="11"/>
      <c r="T3512" s="10"/>
      <c r="U3512" s="10"/>
    </row>
    <row r="3513" spans="5:21" s="8" customFormat="1" ht="30" customHeight="1">
      <c r="E3513" s="10"/>
      <c r="K3513" s="10"/>
      <c r="M3513" s="10"/>
      <c r="N3513" s="11"/>
      <c r="O3513" s="11"/>
      <c r="P3513" s="19"/>
      <c r="Q3513" s="11"/>
      <c r="R3513" s="11"/>
      <c r="T3513" s="10"/>
      <c r="U3513" s="10"/>
    </row>
    <row r="3514" spans="5:21" s="8" customFormat="1" ht="30" customHeight="1">
      <c r="E3514" s="10"/>
      <c r="K3514" s="10"/>
      <c r="M3514" s="10"/>
      <c r="N3514" s="11"/>
      <c r="O3514" s="11"/>
      <c r="P3514" s="19"/>
      <c r="Q3514" s="11"/>
      <c r="R3514" s="11"/>
      <c r="T3514" s="10"/>
      <c r="U3514" s="10"/>
    </row>
    <row r="3515" spans="5:21" s="8" customFormat="1" ht="30" customHeight="1">
      <c r="E3515" s="10"/>
      <c r="K3515" s="10"/>
      <c r="M3515" s="10"/>
      <c r="N3515" s="11"/>
      <c r="O3515" s="11"/>
      <c r="P3515" s="19"/>
      <c r="Q3515" s="11"/>
      <c r="R3515" s="11"/>
      <c r="T3515" s="10"/>
      <c r="U3515" s="10"/>
    </row>
    <row r="3516" spans="5:21" s="8" customFormat="1" ht="30" customHeight="1">
      <c r="E3516" s="10"/>
      <c r="K3516" s="10"/>
      <c r="M3516" s="10"/>
      <c r="N3516" s="11"/>
      <c r="O3516" s="11"/>
      <c r="P3516" s="19"/>
      <c r="Q3516" s="11"/>
      <c r="R3516" s="11"/>
      <c r="T3516" s="10"/>
      <c r="U3516" s="10"/>
    </row>
    <row r="3517" spans="5:21" s="8" customFormat="1" ht="30" customHeight="1">
      <c r="E3517" s="10"/>
      <c r="K3517" s="10"/>
      <c r="M3517" s="10"/>
      <c r="N3517" s="11"/>
      <c r="O3517" s="11"/>
      <c r="P3517" s="19"/>
      <c r="Q3517" s="11"/>
      <c r="R3517" s="11"/>
      <c r="T3517" s="10"/>
      <c r="U3517" s="10"/>
    </row>
    <row r="3518" spans="5:21" s="8" customFormat="1" ht="30" customHeight="1">
      <c r="E3518" s="10"/>
      <c r="K3518" s="10"/>
      <c r="M3518" s="10"/>
      <c r="N3518" s="11"/>
      <c r="O3518" s="11"/>
      <c r="P3518" s="19"/>
      <c r="Q3518" s="11"/>
      <c r="R3518" s="11"/>
      <c r="T3518" s="10"/>
      <c r="U3518" s="10"/>
    </row>
    <row r="3519" spans="5:21" s="8" customFormat="1" ht="30" customHeight="1">
      <c r="E3519" s="10"/>
      <c r="K3519" s="10"/>
      <c r="M3519" s="10"/>
      <c r="N3519" s="11"/>
      <c r="O3519" s="11"/>
      <c r="P3519" s="19"/>
      <c r="Q3519" s="11"/>
      <c r="R3519" s="11"/>
      <c r="T3519" s="10"/>
      <c r="U3519" s="10"/>
    </row>
    <row r="3520" spans="5:21" s="8" customFormat="1" ht="30" customHeight="1">
      <c r="E3520" s="10"/>
      <c r="K3520" s="10"/>
      <c r="M3520" s="10"/>
      <c r="N3520" s="11"/>
      <c r="O3520" s="11"/>
      <c r="P3520" s="19"/>
      <c r="Q3520" s="11"/>
      <c r="R3520" s="11"/>
      <c r="T3520" s="10"/>
      <c r="U3520" s="10"/>
    </row>
    <row r="3521" spans="5:21" s="8" customFormat="1" ht="30" customHeight="1">
      <c r="E3521" s="10"/>
      <c r="K3521" s="10"/>
      <c r="M3521" s="10"/>
      <c r="N3521" s="11"/>
      <c r="O3521" s="11"/>
      <c r="P3521" s="19"/>
      <c r="Q3521" s="11"/>
      <c r="R3521" s="11"/>
      <c r="T3521" s="10"/>
      <c r="U3521" s="10"/>
    </row>
    <row r="3522" spans="5:21" s="8" customFormat="1" ht="30" customHeight="1">
      <c r="E3522" s="10"/>
      <c r="K3522" s="10"/>
      <c r="M3522" s="10"/>
      <c r="N3522" s="11"/>
      <c r="O3522" s="11"/>
      <c r="P3522" s="19"/>
      <c r="Q3522" s="11"/>
      <c r="R3522" s="11"/>
      <c r="T3522" s="10"/>
      <c r="U3522" s="10"/>
    </row>
    <row r="3523" spans="5:21" s="8" customFormat="1" ht="30" customHeight="1">
      <c r="E3523" s="10"/>
      <c r="K3523" s="10"/>
      <c r="M3523" s="10"/>
      <c r="N3523" s="11"/>
      <c r="O3523" s="11"/>
      <c r="P3523" s="19"/>
      <c r="Q3523" s="11"/>
      <c r="R3523" s="11"/>
      <c r="T3523" s="10"/>
      <c r="U3523" s="10"/>
    </row>
    <row r="3524" spans="5:21" s="8" customFormat="1" ht="30" customHeight="1">
      <c r="E3524" s="10"/>
      <c r="K3524" s="10"/>
      <c r="M3524" s="10"/>
      <c r="N3524" s="11"/>
      <c r="O3524" s="11"/>
      <c r="P3524" s="19"/>
      <c r="Q3524" s="11"/>
      <c r="R3524" s="11"/>
      <c r="T3524" s="10"/>
      <c r="U3524" s="10"/>
    </row>
    <row r="3525" spans="5:21" s="8" customFormat="1" ht="30" customHeight="1">
      <c r="E3525" s="10"/>
      <c r="K3525" s="10"/>
      <c r="M3525" s="10"/>
      <c r="N3525" s="11"/>
      <c r="O3525" s="11"/>
      <c r="P3525" s="19"/>
      <c r="Q3525" s="11"/>
      <c r="R3525" s="11"/>
      <c r="T3525" s="10"/>
      <c r="U3525" s="10"/>
    </row>
    <row r="3526" spans="5:21" s="8" customFormat="1" ht="30" customHeight="1">
      <c r="E3526" s="10"/>
      <c r="K3526" s="10"/>
      <c r="M3526" s="10"/>
      <c r="N3526" s="11"/>
      <c r="O3526" s="11"/>
      <c r="P3526" s="19"/>
      <c r="Q3526" s="11"/>
      <c r="R3526" s="11"/>
      <c r="T3526" s="10"/>
      <c r="U3526" s="10"/>
    </row>
    <row r="3527" spans="5:21" s="8" customFormat="1" ht="30" customHeight="1">
      <c r="E3527" s="10"/>
      <c r="K3527" s="10"/>
      <c r="M3527" s="10"/>
      <c r="N3527" s="11"/>
      <c r="O3527" s="11"/>
      <c r="P3527" s="19"/>
      <c r="Q3527" s="11"/>
      <c r="R3527" s="11"/>
      <c r="T3527" s="10"/>
      <c r="U3527" s="10"/>
    </row>
    <row r="3528" spans="5:21" s="8" customFormat="1" ht="30" customHeight="1">
      <c r="E3528" s="10"/>
      <c r="K3528" s="10"/>
      <c r="M3528" s="10"/>
      <c r="N3528" s="11"/>
      <c r="O3528" s="11"/>
      <c r="P3528" s="19"/>
      <c r="Q3528" s="11"/>
      <c r="R3528" s="11"/>
      <c r="T3528" s="10"/>
      <c r="U3528" s="10"/>
    </row>
    <row r="3529" spans="5:21" s="8" customFormat="1" ht="30" customHeight="1">
      <c r="E3529" s="10"/>
      <c r="K3529" s="10"/>
      <c r="M3529" s="10"/>
      <c r="N3529" s="11"/>
      <c r="O3529" s="11"/>
      <c r="P3529" s="19"/>
      <c r="Q3529" s="11"/>
      <c r="R3529" s="11"/>
      <c r="T3529" s="10"/>
      <c r="U3529" s="10"/>
    </row>
    <row r="3530" spans="5:21" s="8" customFormat="1" ht="30" customHeight="1">
      <c r="E3530" s="10"/>
      <c r="K3530" s="10"/>
      <c r="M3530" s="10"/>
      <c r="N3530" s="11"/>
      <c r="O3530" s="11"/>
      <c r="P3530" s="19"/>
      <c r="Q3530" s="11"/>
      <c r="R3530" s="11"/>
      <c r="T3530" s="10"/>
      <c r="U3530" s="10"/>
    </row>
    <row r="3531" spans="5:21" s="8" customFormat="1" ht="30" customHeight="1">
      <c r="E3531" s="10"/>
      <c r="K3531" s="10"/>
      <c r="M3531" s="10"/>
      <c r="N3531" s="11"/>
      <c r="O3531" s="11"/>
      <c r="P3531" s="19"/>
      <c r="Q3531" s="11"/>
      <c r="R3531" s="11"/>
      <c r="T3531" s="10"/>
      <c r="U3531" s="10"/>
    </row>
    <row r="3532" spans="5:21" s="8" customFormat="1" ht="30" customHeight="1">
      <c r="E3532" s="10"/>
      <c r="K3532" s="10"/>
      <c r="M3532" s="10"/>
      <c r="N3532" s="11"/>
      <c r="O3532" s="11"/>
      <c r="P3532" s="19"/>
      <c r="Q3532" s="11"/>
      <c r="R3532" s="11"/>
      <c r="T3532" s="10"/>
      <c r="U3532" s="10"/>
    </row>
    <row r="3533" spans="5:21" s="8" customFormat="1" ht="30" customHeight="1">
      <c r="E3533" s="10"/>
      <c r="K3533" s="10"/>
      <c r="M3533" s="10"/>
      <c r="N3533" s="11"/>
      <c r="O3533" s="11"/>
      <c r="P3533" s="19"/>
      <c r="Q3533" s="11"/>
      <c r="R3533" s="11"/>
      <c r="T3533" s="10"/>
      <c r="U3533" s="10"/>
    </row>
    <row r="3534" spans="5:21" s="8" customFormat="1" ht="30" customHeight="1">
      <c r="E3534" s="10"/>
      <c r="K3534" s="10"/>
      <c r="M3534" s="10"/>
      <c r="N3534" s="11"/>
      <c r="O3534" s="11"/>
      <c r="P3534" s="19"/>
      <c r="Q3534" s="11"/>
      <c r="R3534" s="11"/>
      <c r="T3534" s="10"/>
      <c r="U3534" s="10"/>
    </row>
    <row r="3535" spans="5:21" s="8" customFormat="1" ht="30" customHeight="1">
      <c r="E3535" s="10"/>
      <c r="K3535" s="10"/>
      <c r="M3535" s="10"/>
      <c r="N3535" s="11"/>
      <c r="O3535" s="11"/>
      <c r="P3535" s="19"/>
      <c r="Q3535" s="11"/>
      <c r="R3535" s="11"/>
      <c r="T3535" s="10"/>
      <c r="U3535" s="10"/>
    </row>
    <row r="3536" spans="5:21" s="8" customFormat="1" ht="30" customHeight="1">
      <c r="E3536" s="10"/>
      <c r="K3536" s="10"/>
      <c r="M3536" s="10"/>
      <c r="N3536" s="11"/>
      <c r="O3536" s="11"/>
      <c r="P3536" s="19"/>
      <c r="Q3536" s="11"/>
      <c r="R3536" s="11"/>
      <c r="T3536" s="10"/>
      <c r="U3536" s="10"/>
    </row>
    <row r="3537" spans="5:21" s="8" customFormat="1" ht="30" customHeight="1">
      <c r="E3537" s="10"/>
      <c r="K3537" s="10"/>
      <c r="M3537" s="10"/>
      <c r="N3537" s="11"/>
      <c r="O3537" s="11"/>
      <c r="P3537" s="19"/>
      <c r="Q3537" s="11"/>
      <c r="R3537" s="11"/>
      <c r="T3537" s="10"/>
      <c r="U3537" s="10"/>
    </row>
    <row r="3538" spans="5:21" s="8" customFormat="1" ht="30" customHeight="1">
      <c r="E3538" s="10"/>
      <c r="K3538" s="10"/>
      <c r="M3538" s="10"/>
      <c r="N3538" s="11"/>
      <c r="O3538" s="11"/>
      <c r="P3538" s="19"/>
      <c r="Q3538" s="11"/>
      <c r="R3538" s="11"/>
      <c r="T3538" s="10"/>
      <c r="U3538" s="10"/>
    </row>
    <row r="3539" spans="5:21" s="8" customFormat="1" ht="30" customHeight="1">
      <c r="E3539" s="10"/>
      <c r="K3539" s="10"/>
      <c r="M3539" s="10"/>
      <c r="N3539" s="11"/>
      <c r="O3539" s="11"/>
      <c r="P3539" s="19"/>
      <c r="Q3539" s="11"/>
      <c r="R3539" s="11"/>
      <c r="T3539" s="10"/>
      <c r="U3539" s="10"/>
    </row>
    <row r="3540" spans="5:21" s="8" customFormat="1" ht="30" customHeight="1">
      <c r="E3540" s="10"/>
      <c r="K3540" s="10"/>
      <c r="M3540" s="10"/>
      <c r="N3540" s="11"/>
      <c r="O3540" s="11"/>
      <c r="P3540" s="19"/>
      <c r="Q3540" s="11"/>
      <c r="R3540" s="11"/>
      <c r="T3540" s="10"/>
      <c r="U3540" s="10"/>
    </row>
    <row r="3541" spans="5:21" s="8" customFormat="1" ht="30" customHeight="1">
      <c r="E3541" s="10"/>
      <c r="K3541" s="10"/>
      <c r="M3541" s="10"/>
      <c r="N3541" s="11"/>
      <c r="O3541" s="11"/>
      <c r="P3541" s="19"/>
      <c r="Q3541" s="11"/>
      <c r="R3541" s="11"/>
      <c r="T3541" s="10"/>
      <c r="U3541" s="10"/>
    </row>
    <row r="3542" spans="5:21" s="8" customFormat="1" ht="30" customHeight="1">
      <c r="E3542" s="10"/>
      <c r="K3542" s="10"/>
      <c r="M3542" s="10"/>
      <c r="N3542" s="11"/>
      <c r="O3542" s="11"/>
      <c r="P3542" s="19"/>
      <c r="Q3542" s="11"/>
      <c r="R3542" s="11"/>
      <c r="T3542" s="10"/>
      <c r="U3542" s="10"/>
    </row>
    <row r="3543" spans="5:21" s="8" customFormat="1" ht="30" customHeight="1">
      <c r="E3543" s="10"/>
      <c r="K3543" s="10"/>
      <c r="M3543" s="10"/>
      <c r="N3543" s="11"/>
      <c r="O3543" s="11"/>
      <c r="P3543" s="19"/>
      <c r="Q3543" s="11"/>
      <c r="R3543" s="11"/>
      <c r="T3543" s="10"/>
      <c r="U3543" s="10"/>
    </row>
    <row r="3544" spans="5:21" s="8" customFormat="1" ht="30" customHeight="1">
      <c r="E3544" s="10"/>
      <c r="K3544" s="10"/>
      <c r="M3544" s="10"/>
      <c r="N3544" s="11"/>
      <c r="O3544" s="11"/>
      <c r="P3544" s="19"/>
      <c r="Q3544" s="11"/>
      <c r="R3544" s="11"/>
      <c r="T3544" s="10"/>
      <c r="U3544" s="10"/>
    </row>
    <row r="3545" spans="5:21" s="8" customFormat="1" ht="30" customHeight="1">
      <c r="E3545" s="10"/>
      <c r="K3545" s="10"/>
      <c r="M3545" s="10"/>
      <c r="N3545" s="11"/>
      <c r="O3545" s="11"/>
      <c r="P3545" s="19"/>
      <c r="Q3545" s="11"/>
      <c r="R3545" s="11"/>
      <c r="T3545" s="10"/>
      <c r="U3545" s="10"/>
    </row>
    <row r="3546" spans="5:21" s="8" customFormat="1" ht="30" customHeight="1">
      <c r="E3546" s="10"/>
      <c r="K3546" s="10"/>
      <c r="M3546" s="10"/>
      <c r="N3546" s="11"/>
      <c r="O3546" s="11"/>
      <c r="P3546" s="19"/>
      <c r="Q3546" s="11"/>
      <c r="R3546" s="11"/>
      <c r="T3546" s="10"/>
      <c r="U3546" s="10"/>
    </row>
    <row r="3547" spans="5:21" s="8" customFormat="1" ht="30" customHeight="1">
      <c r="E3547" s="10"/>
      <c r="K3547" s="10"/>
      <c r="M3547" s="10"/>
      <c r="N3547" s="11"/>
      <c r="O3547" s="11"/>
      <c r="P3547" s="19"/>
      <c r="Q3547" s="11"/>
      <c r="R3547" s="11"/>
      <c r="T3547" s="10"/>
      <c r="U3547" s="10"/>
    </row>
    <row r="3548" spans="5:21" s="8" customFormat="1" ht="30" customHeight="1">
      <c r="E3548" s="10"/>
      <c r="K3548" s="10"/>
      <c r="M3548" s="10"/>
      <c r="N3548" s="11"/>
      <c r="O3548" s="11"/>
      <c r="P3548" s="19"/>
      <c r="Q3548" s="11"/>
      <c r="R3548" s="11"/>
      <c r="T3548" s="10"/>
      <c r="U3548" s="10"/>
    </row>
    <row r="3549" spans="5:21" s="8" customFormat="1" ht="30" customHeight="1">
      <c r="E3549" s="10"/>
      <c r="K3549" s="10"/>
      <c r="M3549" s="10"/>
      <c r="N3549" s="11"/>
      <c r="O3549" s="11"/>
      <c r="P3549" s="19"/>
      <c r="Q3549" s="11"/>
      <c r="R3549" s="11"/>
      <c r="T3549" s="10"/>
      <c r="U3549" s="10"/>
    </row>
    <row r="3550" spans="5:21" s="8" customFormat="1" ht="30" customHeight="1">
      <c r="E3550" s="10"/>
      <c r="K3550" s="10"/>
      <c r="M3550" s="10"/>
      <c r="N3550" s="11"/>
      <c r="O3550" s="11"/>
      <c r="P3550" s="19"/>
      <c r="Q3550" s="11"/>
      <c r="R3550" s="11"/>
      <c r="T3550" s="10"/>
      <c r="U3550" s="10"/>
    </row>
    <row r="3551" spans="5:21" s="8" customFormat="1" ht="30" customHeight="1">
      <c r="E3551" s="10"/>
      <c r="K3551" s="10"/>
      <c r="M3551" s="10"/>
      <c r="N3551" s="11"/>
      <c r="O3551" s="11"/>
      <c r="P3551" s="19"/>
      <c r="Q3551" s="11"/>
      <c r="R3551" s="11"/>
      <c r="T3551" s="10"/>
      <c r="U3551" s="10"/>
    </row>
    <row r="3552" spans="5:21" s="8" customFormat="1" ht="30" customHeight="1">
      <c r="E3552" s="10"/>
      <c r="K3552" s="10"/>
      <c r="M3552" s="10"/>
      <c r="N3552" s="11"/>
      <c r="O3552" s="11"/>
      <c r="P3552" s="19"/>
      <c r="Q3552" s="11"/>
      <c r="R3552" s="11"/>
      <c r="T3552" s="10"/>
      <c r="U3552" s="10"/>
    </row>
    <row r="3553" spans="5:21" s="8" customFormat="1" ht="30" customHeight="1">
      <c r="E3553" s="10"/>
      <c r="K3553" s="10"/>
      <c r="M3553" s="10"/>
      <c r="N3553" s="11"/>
      <c r="O3553" s="11"/>
      <c r="P3553" s="19"/>
      <c r="Q3553" s="11"/>
      <c r="R3553" s="11"/>
      <c r="T3553" s="10"/>
      <c r="U3553" s="10"/>
    </row>
    <row r="3554" spans="5:21" s="8" customFormat="1" ht="30" customHeight="1">
      <c r="E3554" s="10"/>
      <c r="K3554" s="10"/>
      <c r="M3554" s="10"/>
      <c r="N3554" s="11"/>
      <c r="O3554" s="11"/>
      <c r="P3554" s="19"/>
      <c r="Q3554" s="11"/>
      <c r="R3554" s="11"/>
      <c r="T3554" s="10"/>
      <c r="U3554" s="10"/>
    </row>
    <row r="3555" spans="5:21" s="8" customFormat="1" ht="30" customHeight="1">
      <c r="E3555" s="10"/>
      <c r="K3555" s="10"/>
      <c r="M3555" s="10"/>
      <c r="N3555" s="11"/>
      <c r="O3555" s="11"/>
      <c r="P3555" s="19"/>
      <c r="Q3555" s="11"/>
      <c r="R3555" s="11"/>
      <c r="T3555" s="10"/>
      <c r="U3555" s="10"/>
    </row>
    <row r="3556" spans="5:21" s="8" customFormat="1" ht="30" customHeight="1">
      <c r="E3556" s="10"/>
      <c r="K3556" s="10"/>
      <c r="M3556" s="10"/>
      <c r="N3556" s="11"/>
      <c r="O3556" s="11"/>
      <c r="P3556" s="19"/>
      <c r="Q3556" s="11"/>
      <c r="R3556" s="11"/>
      <c r="T3556" s="10"/>
      <c r="U3556" s="10"/>
    </row>
    <row r="3557" spans="5:21" s="8" customFormat="1" ht="30" customHeight="1">
      <c r="E3557" s="10"/>
      <c r="K3557" s="10"/>
      <c r="M3557" s="10"/>
      <c r="N3557" s="11"/>
      <c r="O3557" s="11"/>
      <c r="P3557" s="19"/>
      <c r="Q3557" s="11"/>
      <c r="R3557" s="11"/>
      <c r="T3557" s="10"/>
      <c r="U3557" s="10"/>
    </row>
    <row r="3558" spans="5:21" s="8" customFormat="1" ht="30" customHeight="1">
      <c r="E3558" s="10"/>
      <c r="K3558" s="10"/>
      <c r="M3558" s="10"/>
      <c r="N3558" s="11"/>
      <c r="O3558" s="11"/>
      <c r="P3558" s="19"/>
      <c r="Q3558" s="11"/>
      <c r="R3558" s="11"/>
      <c r="T3558" s="10"/>
      <c r="U3558" s="10"/>
    </row>
    <row r="3559" spans="5:21" s="8" customFormat="1" ht="30" customHeight="1">
      <c r="E3559" s="10"/>
      <c r="K3559" s="10"/>
      <c r="M3559" s="10"/>
      <c r="N3559" s="11"/>
      <c r="O3559" s="11"/>
      <c r="P3559" s="19"/>
      <c r="Q3559" s="11"/>
      <c r="R3559" s="11"/>
      <c r="T3559" s="10"/>
      <c r="U3559" s="10"/>
    </row>
    <row r="3560" spans="5:21" s="8" customFormat="1" ht="30" customHeight="1">
      <c r="E3560" s="10"/>
      <c r="K3560" s="10"/>
      <c r="M3560" s="10"/>
      <c r="N3560" s="11"/>
      <c r="O3560" s="11"/>
      <c r="P3560" s="19"/>
      <c r="Q3560" s="11"/>
      <c r="R3560" s="11"/>
      <c r="T3560" s="10"/>
      <c r="U3560" s="10"/>
    </row>
    <row r="3561" spans="5:21" s="8" customFormat="1" ht="30" customHeight="1">
      <c r="E3561" s="10"/>
      <c r="K3561" s="10"/>
      <c r="M3561" s="10"/>
      <c r="N3561" s="11"/>
      <c r="O3561" s="11"/>
      <c r="P3561" s="19"/>
      <c r="Q3561" s="11"/>
      <c r="R3561" s="11"/>
      <c r="T3561" s="10"/>
      <c r="U3561" s="10"/>
    </row>
    <row r="3562" spans="5:21" s="8" customFormat="1" ht="30" customHeight="1">
      <c r="E3562" s="10"/>
      <c r="K3562" s="10"/>
      <c r="M3562" s="10"/>
      <c r="N3562" s="11"/>
      <c r="O3562" s="11"/>
      <c r="P3562" s="19"/>
      <c r="Q3562" s="11"/>
      <c r="R3562" s="11"/>
      <c r="T3562" s="10"/>
      <c r="U3562" s="10"/>
    </row>
    <row r="3563" spans="5:21" s="8" customFormat="1" ht="30" customHeight="1">
      <c r="E3563" s="10"/>
      <c r="K3563" s="10"/>
      <c r="M3563" s="10"/>
      <c r="N3563" s="11"/>
      <c r="O3563" s="11"/>
      <c r="P3563" s="19"/>
      <c r="Q3563" s="11"/>
      <c r="R3563" s="11"/>
      <c r="T3563" s="10"/>
      <c r="U3563" s="10"/>
    </row>
    <row r="3564" spans="5:21" s="8" customFormat="1" ht="30" customHeight="1">
      <c r="E3564" s="10"/>
      <c r="K3564" s="10"/>
      <c r="M3564" s="10"/>
      <c r="N3564" s="11"/>
      <c r="O3564" s="11"/>
      <c r="P3564" s="19"/>
      <c r="Q3564" s="11"/>
      <c r="R3564" s="11"/>
      <c r="T3564" s="10"/>
      <c r="U3564" s="10"/>
    </row>
    <row r="3565" spans="5:21" s="8" customFormat="1" ht="30" customHeight="1">
      <c r="E3565" s="10"/>
      <c r="K3565" s="10"/>
      <c r="M3565" s="10"/>
      <c r="N3565" s="11"/>
      <c r="O3565" s="11"/>
      <c r="P3565" s="19"/>
      <c r="Q3565" s="11"/>
      <c r="R3565" s="11"/>
      <c r="T3565" s="10"/>
      <c r="U3565" s="10"/>
    </row>
    <row r="3566" spans="5:21" s="8" customFormat="1" ht="30" customHeight="1">
      <c r="E3566" s="10"/>
      <c r="K3566" s="10"/>
      <c r="M3566" s="10"/>
      <c r="N3566" s="11"/>
      <c r="O3566" s="11"/>
      <c r="P3566" s="19"/>
      <c r="Q3566" s="11"/>
      <c r="R3566" s="11"/>
      <c r="T3566" s="10"/>
      <c r="U3566" s="10"/>
    </row>
    <row r="3567" spans="5:21" s="8" customFormat="1" ht="30" customHeight="1">
      <c r="E3567" s="10"/>
      <c r="K3567" s="10"/>
      <c r="M3567" s="10"/>
      <c r="N3567" s="11"/>
      <c r="O3567" s="11"/>
      <c r="P3567" s="19"/>
      <c r="Q3567" s="11"/>
      <c r="R3567" s="11"/>
      <c r="T3567" s="10"/>
      <c r="U3567" s="10"/>
    </row>
    <row r="3568" spans="5:21" s="8" customFormat="1" ht="30" customHeight="1">
      <c r="E3568" s="10"/>
      <c r="K3568" s="10"/>
      <c r="M3568" s="10"/>
      <c r="N3568" s="11"/>
      <c r="O3568" s="11"/>
      <c r="P3568" s="19"/>
      <c r="Q3568" s="11"/>
      <c r="R3568" s="11"/>
      <c r="T3568" s="10"/>
      <c r="U3568" s="10"/>
    </row>
    <row r="3569" spans="5:21" s="8" customFormat="1" ht="30" customHeight="1">
      <c r="E3569" s="10"/>
      <c r="K3569" s="10"/>
      <c r="M3569" s="10"/>
      <c r="N3569" s="11"/>
      <c r="O3569" s="11"/>
      <c r="P3569" s="19"/>
      <c r="Q3569" s="11"/>
      <c r="R3569" s="11"/>
      <c r="T3569" s="10"/>
      <c r="U3569" s="10"/>
    </row>
    <row r="3570" spans="5:21" s="8" customFormat="1" ht="30" customHeight="1">
      <c r="E3570" s="10"/>
      <c r="K3570" s="10"/>
      <c r="M3570" s="10"/>
      <c r="N3570" s="11"/>
      <c r="O3570" s="11"/>
      <c r="P3570" s="19"/>
      <c r="Q3570" s="11"/>
      <c r="R3570" s="11"/>
      <c r="T3570" s="10"/>
      <c r="U3570" s="10"/>
    </row>
    <row r="3571" spans="5:21" s="8" customFormat="1" ht="30" customHeight="1">
      <c r="E3571" s="10"/>
      <c r="K3571" s="10"/>
      <c r="M3571" s="10"/>
      <c r="N3571" s="11"/>
      <c r="O3571" s="11"/>
      <c r="P3571" s="19"/>
      <c r="Q3571" s="11"/>
      <c r="R3571" s="11"/>
      <c r="T3571" s="10"/>
      <c r="U3571" s="10"/>
    </row>
    <row r="3572" spans="5:21" s="8" customFormat="1" ht="30" customHeight="1">
      <c r="E3572" s="10"/>
      <c r="K3572" s="10"/>
      <c r="M3572" s="10"/>
      <c r="N3572" s="11"/>
      <c r="O3572" s="11"/>
      <c r="P3572" s="19"/>
      <c r="Q3572" s="11"/>
      <c r="R3572" s="11"/>
      <c r="T3572" s="10"/>
      <c r="U3572" s="10"/>
    </row>
    <row r="3573" spans="5:21" s="8" customFormat="1" ht="30" customHeight="1">
      <c r="E3573" s="10"/>
      <c r="K3573" s="10"/>
      <c r="M3573" s="10"/>
      <c r="N3573" s="11"/>
      <c r="O3573" s="11"/>
      <c r="P3573" s="19"/>
      <c r="Q3573" s="11"/>
      <c r="R3573" s="11"/>
      <c r="T3573" s="10"/>
      <c r="U3573" s="10"/>
    </row>
    <row r="3574" spans="5:21" s="8" customFormat="1" ht="30" customHeight="1">
      <c r="E3574" s="10"/>
      <c r="K3574" s="10"/>
      <c r="M3574" s="10"/>
      <c r="N3574" s="11"/>
      <c r="O3574" s="11"/>
      <c r="P3574" s="19"/>
      <c r="Q3574" s="11"/>
      <c r="R3574" s="11"/>
      <c r="T3574" s="10"/>
      <c r="U3574" s="10"/>
    </row>
    <row r="3575" spans="5:21" s="8" customFormat="1" ht="30" customHeight="1">
      <c r="E3575" s="10"/>
      <c r="K3575" s="10"/>
      <c r="M3575" s="10"/>
      <c r="N3575" s="11"/>
      <c r="O3575" s="11"/>
      <c r="P3575" s="19"/>
      <c r="Q3575" s="11"/>
      <c r="R3575" s="11"/>
      <c r="T3575" s="10"/>
      <c r="U3575" s="10"/>
    </row>
    <row r="3576" spans="5:21" s="8" customFormat="1" ht="30" customHeight="1">
      <c r="E3576" s="10"/>
      <c r="K3576" s="10"/>
      <c r="M3576" s="10"/>
      <c r="N3576" s="11"/>
      <c r="O3576" s="11"/>
      <c r="P3576" s="19"/>
      <c r="Q3576" s="11"/>
      <c r="R3576" s="11"/>
      <c r="T3576" s="10"/>
      <c r="U3576" s="10"/>
    </row>
    <row r="3577" spans="5:21" s="8" customFormat="1" ht="30" customHeight="1">
      <c r="E3577" s="10"/>
      <c r="K3577" s="10"/>
      <c r="M3577" s="10"/>
      <c r="N3577" s="11"/>
      <c r="O3577" s="11"/>
      <c r="P3577" s="19"/>
      <c r="Q3577" s="11"/>
      <c r="R3577" s="11"/>
      <c r="T3577" s="10"/>
      <c r="U3577" s="10"/>
    </row>
    <row r="3578" spans="5:21" s="8" customFormat="1" ht="30" customHeight="1">
      <c r="E3578" s="10"/>
      <c r="K3578" s="10"/>
      <c r="M3578" s="10"/>
      <c r="N3578" s="11"/>
      <c r="O3578" s="11"/>
      <c r="P3578" s="19"/>
      <c r="Q3578" s="11"/>
      <c r="R3578" s="11"/>
      <c r="T3578" s="10"/>
      <c r="U3578" s="10"/>
    </row>
    <row r="3579" spans="5:21" s="8" customFormat="1" ht="30" customHeight="1">
      <c r="E3579" s="10"/>
      <c r="K3579" s="10"/>
      <c r="M3579" s="10"/>
      <c r="N3579" s="11"/>
      <c r="O3579" s="11"/>
      <c r="P3579" s="19"/>
      <c r="Q3579" s="11"/>
      <c r="R3579" s="11"/>
      <c r="T3579" s="10"/>
      <c r="U3579" s="10"/>
    </row>
    <row r="3580" spans="5:21" s="8" customFormat="1" ht="30" customHeight="1">
      <c r="E3580" s="10"/>
      <c r="K3580" s="10"/>
      <c r="M3580" s="10"/>
      <c r="N3580" s="11"/>
      <c r="O3580" s="11"/>
      <c r="P3580" s="19"/>
      <c r="Q3580" s="11"/>
      <c r="R3580" s="11"/>
      <c r="T3580" s="10"/>
      <c r="U3580" s="10"/>
    </row>
    <row r="3581" spans="5:21" s="8" customFormat="1" ht="30" customHeight="1">
      <c r="E3581" s="10"/>
      <c r="K3581" s="10"/>
      <c r="M3581" s="10"/>
      <c r="N3581" s="11"/>
      <c r="O3581" s="11"/>
      <c r="P3581" s="19"/>
      <c r="Q3581" s="11"/>
      <c r="R3581" s="11"/>
      <c r="T3581" s="10"/>
      <c r="U3581" s="10"/>
    </row>
    <row r="3582" spans="5:21" s="8" customFormat="1" ht="30" customHeight="1">
      <c r="E3582" s="10"/>
      <c r="K3582" s="10"/>
      <c r="M3582" s="10"/>
      <c r="N3582" s="11"/>
      <c r="O3582" s="11"/>
      <c r="P3582" s="19"/>
      <c r="Q3582" s="11"/>
      <c r="R3582" s="11"/>
      <c r="T3582" s="10"/>
      <c r="U3582" s="10"/>
    </row>
    <row r="3583" spans="5:21" s="8" customFormat="1" ht="30" customHeight="1">
      <c r="E3583" s="10"/>
      <c r="K3583" s="10"/>
      <c r="M3583" s="10"/>
      <c r="N3583" s="11"/>
      <c r="O3583" s="11"/>
      <c r="P3583" s="19"/>
      <c r="Q3583" s="11"/>
      <c r="R3583" s="11"/>
      <c r="T3583" s="10"/>
      <c r="U3583" s="10"/>
    </row>
    <row r="3584" spans="5:21" s="8" customFormat="1" ht="30" customHeight="1">
      <c r="E3584" s="10"/>
      <c r="K3584" s="10"/>
      <c r="M3584" s="10"/>
      <c r="N3584" s="11"/>
      <c r="O3584" s="11"/>
      <c r="P3584" s="19"/>
      <c r="Q3584" s="11"/>
      <c r="R3584" s="11"/>
      <c r="T3584" s="10"/>
      <c r="U3584" s="10"/>
    </row>
    <row r="3585" spans="5:21" s="8" customFormat="1" ht="30" customHeight="1">
      <c r="E3585" s="10"/>
      <c r="K3585" s="10"/>
      <c r="M3585" s="10"/>
      <c r="N3585" s="11"/>
      <c r="O3585" s="11"/>
      <c r="P3585" s="19"/>
      <c r="Q3585" s="11"/>
      <c r="R3585" s="11"/>
      <c r="T3585" s="10"/>
      <c r="U3585" s="10"/>
    </row>
    <row r="3586" spans="5:21" s="8" customFormat="1" ht="30" customHeight="1">
      <c r="E3586" s="10"/>
      <c r="K3586" s="10"/>
      <c r="M3586" s="10"/>
      <c r="N3586" s="11"/>
      <c r="O3586" s="11"/>
      <c r="P3586" s="19"/>
      <c r="Q3586" s="11"/>
      <c r="R3586" s="11"/>
      <c r="T3586" s="10"/>
      <c r="U3586" s="10"/>
    </row>
    <row r="3587" spans="5:21" s="8" customFormat="1" ht="30" customHeight="1">
      <c r="E3587" s="10"/>
      <c r="K3587" s="10"/>
      <c r="M3587" s="10"/>
      <c r="N3587" s="11"/>
      <c r="O3587" s="11"/>
      <c r="P3587" s="19"/>
      <c r="Q3587" s="11"/>
      <c r="R3587" s="11"/>
      <c r="T3587" s="10"/>
      <c r="U3587" s="10"/>
    </row>
    <row r="3588" spans="5:21" s="8" customFormat="1" ht="30" customHeight="1">
      <c r="E3588" s="10"/>
      <c r="K3588" s="10"/>
      <c r="M3588" s="10"/>
      <c r="N3588" s="11"/>
      <c r="O3588" s="11"/>
      <c r="P3588" s="19"/>
      <c r="Q3588" s="11"/>
      <c r="R3588" s="11"/>
      <c r="T3588" s="10"/>
      <c r="U3588" s="10"/>
    </row>
    <row r="3589" spans="5:21" s="8" customFormat="1" ht="30" customHeight="1">
      <c r="E3589" s="10"/>
      <c r="K3589" s="10"/>
      <c r="M3589" s="10"/>
      <c r="N3589" s="11"/>
      <c r="O3589" s="11"/>
      <c r="P3589" s="19"/>
      <c r="Q3589" s="11"/>
      <c r="R3589" s="11"/>
      <c r="T3589" s="10"/>
      <c r="U3589" s="10"/>
    </row>
    <row r="3590" spans="5:21" s="8" customFormat="1" ht="30" customHeight="1">
      <c r="E3590" s="10"/>
      <c r="K3590" s="10"/>
      <c r="M3590" s="10"/>
      <c r="N3590" s="11"/>
      <c r="O3590" s="11"/>
      <c r="P3590" s="19"/>
      <c r="Q3590" s="11"/>
      <c r="R3590" s="11"/>
      <c r="T3590" s="10"/>
      <c r="U3590" s="10"/>
    </row>
    <row r="3591" spans="5:21" s="8" customFormat="1" ht="30" customHeight="1">
      <c r="E3591" s="10"/>
      <c r="K3591" s="10"/>
      <c r="M3591" s="10"/>
      <c r="N3591" s="11"/>
      <c r="O3591" s="11"/>
      <c r="P3591" s="19"/>
      <c r="Q3591" s="11"/>
      <c r="R3591" s="11"/>
      <c r="T3591" s="10"/>
      <c r="U3591" s="10"/>
    </row>
    <row r="3592" spans="5:21" s="8" customFormat="1" ht="30" customHeight="1">
      <c r="E3592" s="10"/>
      <c r="K3592" s="10"/>
      <c r="M3592" s="10"/>
      <c r="N3592" s="11"/>
      <c r="O3592" s="11"/>
      <c r="P3592" s="19"/>
      <c r="Q3592" s="11"/>
      <c r="R3592" s="11"/>
      <c r="T3592" s="10"/>
      <c r="U3592" s="10"/>
    </row>
    <row r="3593" spans="5:21" s="8" customFormat="1" ht="30" customHeight="1">
      <c r="E3593" s="10"/>
      <c r="K3593" s="10"/>
      <c r="M3593" s="10"/>
      <c r="N3593" s="11"/>
      <c r="O3593" s="11"/>
      <c r="P3593" s="19"/>
      <c r="Q3593" s="11"/>
      <c r="R3593" s="11"/>
      <c r="T3593" s="10"/>
      <c r="U3593" s="10"/>
    </row>
    <row r="3594" spans="5:21" s="8" customFormat="1" ht="30" customHeight="1">
      <c r="E3594" s="10"/>
      <c r="K3594" s="10"/>
      <c r="M3594" s="10"/>
      <c r="N3594" s="11"/>
      <c r="O3594" s="11"/>
      <c r="P3594" s="19"/>
      <c r="Q3594" s="11"/>
      <c r="R3594" s="11"/>
      <c r="T3594" s="10"/>
      <c r="U3594" s="10"/>
    </row>
    <row r="3595" spans="5:21" s="8" customFormat="1" ht="30" customHeight="1">
      <c r="E3595" s="10"/>
      <c r="K3595" s="10"/>
      <c r="M3595" s="10"/>
      <c r="N3595" s="11"/>
      <c r="O3595" s="11"/>
      <c r="P3595" s="19"/>
      <c r="Q3595" s="11"/>
      <c r="R3595" s="11"/>
      <c r="T3595" s="10"/>
      <c r="U3595" s="10"/>
    </row>
    <row r="3596" spans="5:21" s="8" customFormat="1" ht="30" customHeight="1">
      <c r="E3596" s="10"/>
      <c r="K3596" s="10"/>
      <c r="M3596" s="10"/>
      <c r="N3596" s="11"/>
      <c r="O3596" s="11"/>
      <c r="P3596" s="19"/>
      <c r="Q3596" s="11"/>
      <c r="R3596" s="11"/>
      <c r="T3596" s="10"/>
      <c r="U3596" s="10"/>
    </row>
    <row r="3597" spans="5:21" s="8" customFormat="1" ht="30" customHeight="1">
      <c r="E3597" s="10"/>
      <c r="K3597" s="10"/>
      <c r="M3597" s="10"/>
      <c r="N3597" s="11"/>
      <c r="O3597" s="11"/>
      <c r="P3597" s="19"/>
      <c r="Q3597" s="11"/>
      <c r="R3597" s="11"/>
      <c r="T3597" s="10"/>
      <c r="U3597" s="10"/>
    </row>
    <row r="3598" spans="5:21" s="8" customFormat="1" ht="30" customHeight="1">
      <c r="E3598" s="10"/>
      <c r="K3598" s="10"/>
      <c r="M3598" s="10"/>
      <c r="N3598" s="11"/>
      <c r="O3598" s="11"/>
      <c r="P3598" s="19"/>
      <c r="Q3598" s="11"/>
      <c r="R3598" s="11"/>
      <c r="T3598" s="10"/>
      <c r="U3598" s="10"/>
    </row>
    <row r="3599" spans="5:21" s="8" customFormat="1" ht="30" customHeight="1">
      <c r="E3599" s="10"/>
      <c r="K3599" s="10"/>
      <c r="M3599" s="10"/>
      <c r="N3599" s="11"/>
      <c r="O3599" s="11"/>
      <c r="P3599" s="19"/>
      <c r="Q3599" s="11"/>
      <c r="R3599" s="11"/>
      <c r="T3599" s="10"/>
      <c r="U3599" s="10"/>
    </row>
    <row r="3600" spans="5:21" s="8" customFormat="1" ht="30" customHeight="1">
      <c r="E3600" s="10"/>
      <c r="K3600" s="10"/>
      <c r="M3600" s="10"/>
      <c r="N3600" s="11"/>
      <c r="O3600" s="11"/>
      <c r="P3600" s="19"/>
      <c r="Q3600" s="11"/>
      <c r="R3600" s="11"/>
      <c r="T3600" s="10"/>
      <c r="U3600" s="10"/>
    </row>
    <row r="3601" spans="5:21" s="8" customFormat="1" ht="30" customHeight="1">
      <c r="E3601" s="10"/>
      <c r="K3601" s="10"/>
      <c r="M3601" s="10"/>
      <c r="N3601" s="11"/>
      <c r="O3601" s="11"/>
      <c r="P3601" s="19"/>
      <c r="Q3601" s="11"/>
      <c r="R3601" s="11"/>
      <c r="T3601" s="10"/>
      <c r="U3601" s="10"/>
    </row>
    <row r="3602" spans="5:21" s="8" customFormat="1" ht="30" customHeight="1">
      <c r="E3602" s="10"/>
      <c r="K3602" s="10"/>
      <c r="M3602" s="10"/>
      <c r="N3602" s="11"/>
      <c r="O3602" s="11"/>
      <c r="P3602" s="19"/>
      <c r="Q3602" s="11"/>
      <c r="R3602" s="11"/>
      <c r="T3602" s="10"/>
      <c r="U3602" s="10"/>
    </row>
    <row r="3603" spans="5:21" s="8" customFormat="1" ht="30" customHeight="1">
      <c r="E3603" s="10"/>
      <c r="K3603" s="10"/>
      <c r="M3603" s="10"/>
      <c r="N3603" s="11"/>
      <c r="O3603" s="11"/>
      <c r="P3603" s="19"/>
      <c r="Q3603" s="11"/>
      <c r="R3603" s="11"/>
      <c r="T3603" s="10"/>
      <c r="U3603" s="10"/>
    </row>
    <row r="3604" spans="5:21" s="8" customFormat="1" ht="30" customHeight="1">
      <c r="E3604" s="10"/>
      <c r="K3604" s="10"/>
      <c r="M3604" s="10"/>
      <c r="N3604" s="11"/>
      <c r="O3604" s="11"/>
      <c r="P3604" s="19"/>
      <c r="Q3604" s="11"/>
      <c r="R3604" s="11"/>
      <c r="T3604" s="10"/>
      <c r="U3604" s="10"/>
    </row>
    <row r="3605" spans="5:21" s="8" customFormat="1" ht="30" customHeight="1">
      <c r="E3605" s="10"/>
      <c r="K3605" s="10"/>
      <c r="M3605" s="10"/>
      <c r="N3605" s="11"/>
      <c r="O3605" s="11"/>
      <c r="P3605" s="19"/>
      <c r="Q3605" s="11"/>
      <c r="R3605" s="11"/>
      <c r="T3605" s="10"/>
      <c r="U3605" s="10"/>
    </row>
    <row r="3606" spans="5:21" s="8" customFormat="1" ht="30" customHeight="1">
      <c r="E3606" s="10"/>
      <c r="K3606" s="10"/>
      <c r="M3606" s="10"/>
      <c r="N3606" s="11"/>
      <c r="O3606" s="11"/>
      <c r="P3606" s="19"/>
      <c r="Q3606" s="11"/>
      <c r="R3606" s="11"/>
      <c r="T3606" s="10"/>
      <c r="U3606" s="10"/>
    </row>
    <row r="3607" spans="5:21" s="8" customFormat="1" ht="30" customHeight="1">
      <c r="E3607" s="10"/>
      <c r="K3607" s="10"/>
      <c r="M3607" s="10"/>
      <c r="N3607" s="11"/>
      <c r="O3607" s="11"/>
      <c r="P3607" s="19"/>
      <c r="Q3607" s="11"/>
      <c r="R3607" s="11"/>
      <c r="T3607" s="10"/>
      <c r="U3607" s="10"/>
    </row>
    <row r="3608" spans="5:21" s="8" customFormat="1" ht="30" customHeight="1">
      <c r="E3608" s="10"/>
      <c r="K3608" s="10"/>
      <c r="M3608" s="10"/>
      <c r="N3608" s="11"/>
      <c r="O3608" s="11"/>
      <c r="P3608" s="19"/>
      <c r="Q3608" s="11"/>
      <c r="R3608" s="11"/>
      <c r="T3608" s="10"/>
      <c r="U3608" s="10"/>
    </row>
    <row r="3609" spans="5:21" s="8" customFormat="1" ht="30" customHeight="1">
      <c r="E3609" s="10"/>
      <c r="K3609" s="10"/>
      <c r="M3609" s="10"/>
      <c r="N3609" s="11"/>
      <c r="O3609" s="11"/>
      <c r="P3609" s="19"/>
      <c r="Q3609" s="11"/>
      <c r="R3609" s="11"/>
      <c r="T3609" s="10"/>
      <c r="U3609" s="10"/>
    </row>
    <row r="3610" spans="5:21" s="8" customFormat="1" ht="30" customHeight="1">
      <c r="E3610" s="10"/>
      <c r="K3610" s="10"/>
      <c r="M3610" s="10"/>
      <c r="N3610" s="11"/>
      <c r="O3610" s="11"/>
      <c r="P3610" s="19"/>
      <c r="Q3610" s="11"/>
      <c r="R3610" s="11"/>
      <c r="T3610" s="10"/>
      <c r="U3610" s="10"/>
    </row>
    <row r="3611" spans="5:21" s="8" customFormat="1" ht="30" customHeight="1">
      <c r="E3611" s="10"/>
      <c r="K3611" s="10"/>
      <c r="M3611" s="10"/>
      <c r="N3611" s="11"/>
      <c r="O3611" s="11"/>
      <c r="P3611" s="19"/>
      <c r="Q3611" s="11"/>
      <c r="R3611" s="11"/>
      <c r="T3611" s="10"/>
      <c r="U3611" s="10"/>
    </row>
    <row r="3612" spans="5:21" s="8" customFormat="1" ht="30" customHeight="1">
      <c r="E3612" s="10"/>
      <c r="K3612" s="10"/>
      <c r="M3612" s="10"/>
      <c r="N3612" s="11"/>
      <c r="O3612" s="11"/>
      <c r="P3612" s="19"/>
      <c r="Q3612" s="11"/>
      <c r="R3612" s="11"/>
      <c r="T3612" s="10"/>
      <c r="U3612" s="10"/>
    </row>
    <row r="3613" spans="5:21" s="8" customFormat="1" ht="30" customHeight="1">
      <c r="E3613" s="10"/>
      <c r="K3613" s="10"/>
      <c r="M3613" s="10"/>
      <c r="N3613" s="11"/>
      <c r="O3613" s="11"/>
      <c r="P3613" s="19"/>
      <c r="Q3613" s="11"/>
      <c r="R3613" s="11"/>
      <c r="T3613" s="10"/>
      <c r="U3613" s="10"/>
    </row>
    <row r="3614" spans="5:21" s="8" customFormat="1" ht="30" customHeight="1">
      <c r="E3614" s="10"/>
      <c r="K3614" s="10"/>
      <c r="M3614" s="10"/>
      <c r="N3614" s="11"/>
      <c r="O3614" s="11"/>
      <c r="P3614" s="19"/>
      <c r="Q3614" s="11"/>
      <c r="R3614" s="11"/>
      <c r="T3614" s="10"/>
      <c r="U3614" s="10"/>
    </row>
    <row r="3615" spans="5:21" s="8" customFormat="1" ht="30" customHeight="1">
      <c r="E3615" s="10"/>
      <c r="K3615" s="10"/>
      <c r="M3615" s="10"/>
      <c r="N3615" s="11"/>
      <c r="O3615" s="11"/>
      <c r="P3615" s="19"/>
      <c r="Q3615" s="11"/>
      <c r="R3615" s="11"/>
      <c r="T3615" s="10"/>
      <c r="U3615" s="10"/>
    </row>
    <row r="3616" spans="5:21" s="8" customFormat="1" ht="30" customHeight="1">
      <c r="E3616" s="10"/>
      <c r="K3616" s="10"/>
      <c r="M3616" s="10"/>
      <c r="N3616" s="11"/>
      <c r="O3616" s="11"/>
      <c r="P3616" s="19"/>
      <c r="Q3616" s="11"/>
      <c r="R3616" s="11"/>
      <c r="T3616" s="10"/>
      <c r="U3616" s="10"/>
    </row>
    <row r="3617" spans="5:21" s="8" customFormat="1" ht="30" customHeight="1">
      <c r="E3617" s="10"/>
      <c r="K3617" s="10"/>
      <c r="M3617" s="10"/>
      <c r="N3617" s="11"/>
      <c r="O3617" s="11"/>
      <c r="P3617" s="19"/>
      <c r="Q3617" s="11"/>
      <c r="R3617" s="11"/>
      <c r="T3617" s="10"/>
      <c r="U3617" s="10"/>
    </row>
    <row r="3618" spans="5:21" s="8" customFormat="1" ht="30" customHeight="1">
      <c r="E3618" s="10"/>
      <c r="K3618" s="10"/>
      <c r="M3618" s="10"/>
      <c r="N3618" s="11"/>
      <c r="O3618" s="11"/>
      <c r="P3618" s="19"/>
      <c r="Q3618" s="11"/>
      <c r="R3618" s="11"/>
      <c r="T3618" s="10"/>
      <c r="U3618" s="10"/>
    </row>
    <row r="3619" spans="5:21" s="8" customFormat="1" ht="30" customHeight="1">
      <c r="E3619" s="10"/>
      <c r="K3619" s="10"/>
      <c r="M3619" s="10"/>
      <c r="N3619" s="11"/>
      <c r="O3619" s="11"/>
      <c r="P3619" s="19"/>
      <c r="Q3619" s="11"/>
      <c r="R3619" s="11"/>
      <c r="T3619" s="10"/>
      <c r="U3619" s="10"/>
    </row>
    <row r="3620" spans="5:21" s="8" customFormat="1" ht="30" customHeight="1">
      <c r="E3620" s="10"/>
      <c r="K3620" s="10"/>
      <c r="M3620" s="10"/>
      <c r="N3620" s="11"/>
      <c r="O3620" s="11"/>
      <c r="P3620" s="19"/>
      <c r="Q3620" s="11"/>
      <c r="R3620" s="11"/>
      <c r="T3620" s="10"/>
      <c r="U3620" s="10"/>
    </row>
    <row r="3621" spans="5:21" s="8" customFormat="1" ht="30" customHeight="1">
      <c r="E3621" s="10"/>
      <c r="K3621" s="10"/>
      <c r="M3621" s="10"/>
      <c r="N3621" s="11"/>
      <c r="O3621" s="11"/>
      <c r="P3621" s="19"/>
      <c r="Q3621" s="11"/>
      <c r="R3621" s="11"/>
      <c r="T3621" s="10"/>
      <c r="U3621" s="10"/>
    </row>
    <row r="3622" spans="5:21" s="8" customFormat="1" ht="30" customHeight="1">
      <c r="E3622" s="10"/>
      <c r="K3622" s="10"/>
      <c r="M3622" s="10"/>
      <c r="N3622" s="11"/>
      <c r="O3622" s="11"/>
      <c r="P3622" s="19"/>
      <c r="Q3622" s="11"/>
      <c r="R3622" s="11"/>
      <c r="T3622" s="10"/>
      <c r="U3622" s="10"/>
    </row>
    <row r="3623" spans="5:21" s="8" customFormat="1" ht="30" customHeight="1">
      <c r="E3623" s="10"/>
      <c r="K3623" s="10"/>
      <c r="M3623" s="10"/>
      <c r="N3623" s="11"/>
      <c r="O3623" s="11"/>
      <c r="P3623" s="19"/>
      <c r="Q3623" s="11"/>
      <c r="R3623" s="11"/>
      <c r="T3623" s="10"/>
      <c r="U3623" s="10"/>
    </row>
    <row r="3624" spans="5:21" s="8" customFormat="1" ht="30" customHeight="1">
      <c r="E3624" s="10"/>
      <c r="K3624" s="10"/>
      <c r="M3624" s="10"/>
      <c r="N3624" s="11"/>
      <c r="O3624" s="11"/>
      <c r="P3624" s="19"/>
      <c r="Q3624" s="11"/>
      <c r="R3624" s="11"/>
      <c r="T3624" s="10"/>
      <c r="U3624" s="10"/>
    </row>
    <row r="3625" spans="5:21" s="8" customFormat="1" ht="30" customHeight="1">
      <c r="E3625" s="10"/>
      <c r="K3625" s="10"/>
      <c r="M3625" s="10"/>
      <c r="N3625" s="11"/>
      <c r="O3625" s="11"/>
      <c r="P3625" s="19"/>
      <c r="Q3625" s="11"/>
      <c r="R3625" s="11"/>
      <c r="T3625" s="10"/>
      <c r="U3625" s="10"/>
    </row>
    <row r="3626" spans="5:21" s="8" customFormat="1" ht="30" customHeight="1">
      <c r="E3626" s="10"/>
      <c r="K3626" s="10"/>
      <c r="M3626" s="10"/>
      <c r="N3626" s="11"/>
      <c r="O3626" s="11"/>
      <c r="P3626" s="19"/>
      <c r="Q3626" s="11"/>
      <c r="R3626" s="11"/>
      <c r="T3626" s="10"/>
      <c r="U3626" s="10"/>
    </row>
    <row r="3627" spans="5:21" s="8" customFormat="1" ht="30" customHeight="1">
      <c r="E3627" s="10"/>
      <c r="K3627" s="10"/>
      <c r="M3627" s="10"/>
      <c r="N3627" s="11"/>
      <c r="O3627" s="11"/>
      <c r="P3627" s="19"/>
      <c r="Q3627" s="11"/>
      <c r="R3627" s="11"/>
      <c r="T3627" s="10"/>
      <c r="U3627" s="10"/>
    </row>
    <row r="3628" spans="5:21" s="8" customFormat="1" ht="30" customHeight="1">
      <c r="E3628" s="10"/>
      <c r="K3628" s="10"/>
      <c r="M3628" s="10"/>
      <c r="N3628" s="11"/>
      <c r="O3628" s="11"/>
      <c r="P3628" s="19"/>
      <c r="Q3628" s="11"/>
      <c r="R3628" s="11"/>
      <c r="T3628" s="10"/>
      <c r="U3628" s="10"/>
    </row>
    <row r="3629" spans="5:21" s="8" customFormat="1" ht="30" customHeight="1">
      <c r="E3629" s="10"/>
      <c r="K3629" s="10"/>
      <c r="M3629" s="10"/>
      <c r="N3629" s="11"/>
      <c r="O3629" s="11"/>
      <c r="P3629" s="19"/>
      <c r="Q3629" s="11"/>
      <c r="R3629" s="11"/>
      <c r="T3629" s="10"/>
      <c r="U3629" s="10"/>
    </row>
    <row r="3630" spans="5:21" s="8" customFormat="1" ht="30" customHeight="1">
      <c r="E3630" s="10"/>
      <c r="K3630" s="10"/>
      <c r="M3630" s="10"/>
      <c r="N3630" s="11"/>
      <c r="O3630" s="11"/>
      <c r="P3630" s="19"/>
      <c r="Q3630" s="11"/>
      <c r="R3630" s="11"/>
      <c r="T3630" s="10"/>
      <c r="U3630" s="10"/>
    </row>
    <row r="3631" spans="5:21" s="8" customFormat="1" ht="30" customHeight="1">
      <c r="E3631" s="10"/>
      <c r="K3631" s="10"/>
      <c r="M3631" s="10"/>
      <c r="N3631" s="11"/>
      <c r="O3631" s="11"/>
      <c r="P3631" s="19"/>
      <c r="Q3631" s="11"/>
      <c r="R3631" s="11"/>
      <c r="T3631" s="10"/>
      <c r="U3631" s="10"/>
    </row>
    <row r="3632" spans="5:21" s="8" customFormat="1" ht="30" customHeight="1">
      <c r="E3632" s="10"/>
      <c r="K3632" s="10"/>
      <c r="M3632" s="10"/>
      <c r="N3632" s="11"/>
      <c r="O3632" s="11"/>
      <c r="P3632" s="19"/>
      <c r="Q3632" s="11"/>
      <c r="R3632" s="11"/>
      <c r="T3632" s="10"/>
      <c r="U3632" s="10"/>
    </row>
    <row r="3633" spans="5:21" s="8" customFormat="1" ht="30" customHeight="1">
      <c r="E3633" s="10"/>
      <c r="K3633" s="10"/>
      <c r="M3633" s="10"/>
      <c r="N3633" s="11"/>
      <c r="O3633" s="11"/>
      <c r="P3633" s="19"/>
      <c r="Q3633" s="11"/>
      <c r="R3633" s="11"/>
      <c r="T3633" s="10"/>
      <c r="U3633" s="10"/>
    </row>
    <row r="3634" spans="5:21" s="8" customFormat="1" ht="30" customHeight="1">
      <c r="E3634" s="10"/>
      <c r="K3634" s="10"/>
      <c r="M3634" s="10"/>
      <c r="N3634" s="11"/>
      <c r="O3634" s="11"/>
      <c r="P3634" s="19"/>
      <c r="Q3634" s="11"/>
      <c r="R3634" s="11"/>
      <c r="T3634" s="10"/>
      <c r="U3634" s="10"/>
    </row>
    <row r="3635" spans="5:21" s="8" customFormat="1" ht="30" customHeight="1">
      <c r="E3635" s="10"/>
      <c r="K3635" s="10"/>
      <c r="M3635" s="10"/>
      <c r="N3635" s="11"/>
      <c r="O3635" s="11"/>
      <c r="P3635" s="19"/>
      <c r="Q3635" s="11"/>
      <c r="R3635" s="11"/>
      <c r="T3635" s="10"/>
      <c r="U3635" s="10"/>
    </row>
    <row r="3636" spans="5:21" s="8" customFormat="1" ht="30" customHeight="1">
      <c r="E3636" s="10"/>
      <c r="K3636" s="10"/>
      <c r="M3636" s="10"/>
      <c r="N3636" s="11"/>
      <c r="O3636" s="11"/>
      <c r="P3636" s="19"/>
      <c r="Q3636" s="11"/>
      <c r="R3636" s="11"/>
      <c r="T3636" s="10"/>
      <c r="U3636" s="10"/>
    </row>
    <row r="3637" spans="5:21" s="8" customFormat="1" ht="30" customHeight="1">
      <c r="E3637" s="10"/>
      <c r="K3637" s="10"/>
      <c r="M3637" s="10"/>
      <c r="N3637" s="11"/>
      <c r="O3637" s="11"/>
      <c r="P3637" s="19"/>
      <c r="Q3637" s="11"/>
      <c r="R3637" s="11"/>
      <c r="T3637" s="10"/>
      <c r="U3637" s="10"/>
    </row>
    <row r="3638" spans="5:21" s="8" customFormat="1" ht="30" customHeight="1">
      <c r="E3638" s="10"/>
      <c r="K3638" s="10"/>
      <c r="M3638" s="10"/>
      <c r="N3638" s="11"/>
      <c r="O3638" s="11"/>
      <c r="P3638" s="19"/>
      <c r="Q3638" s="11"/>
      <c r="R3638" s="11"/>
      <c r="T3638" s="10"/>
      <c r="U3638" s="10"/>
    </row>
    <row r="3639" spans="5:21" s="8" customFormat="1" ht="30" customHeight="1">
      <c r="E3639" s="10"/>
      <c r="K3639" s="10"/>
      <c r="M3639" s="10"/>
      <c r="N3639" s="11"/>
      <c r="O3639" s="11"/>
      <c r="P3639" s="19"/>
      <c r="Q3639" s="11"/>
      <c r="R3639" s="11"/>
      <c r="T3639" s="10"/>
      <c r="U3639" s="10"/>
    </row>
    <row r="3640" spans="5:21" s="8" customFormat="1" ht="30" customHeight="1">
      <c r="E3640" s="10"/>
      <c r="K3640" s="10"/>
      <c r="M3640" s="10"/>
      <c r="N3640" s="11"/>
      <c r="O3640" s="11"/>
      <c r="P3640" s="19"/>
      <c r="Q3640" s="11"/>
      <c r="R3640" s="11"/>
      <c r="T3640" s="10"/>
      <c r="U3640" s="10"/>
    </row>
    <row r="3641" spans="5:21" s="8" customFormat="1" ht="30" customHeight="1">
      <c r="E3641" s="10"/>
      <c r="K3641" s="10"/>
      <c r="M3641" s="10"/>
      <c r="N3641" s="11"/>
      <c r="O3641" s="11"/>
      <c r="P3641" s="19"/>
      <c r="Q3641" s="11"/>
      <c r="R3641" s="11"/>
      <c r="T3641" s="10"/>
      <c r="U3641" s="10"/>
    </row>
    <row r="3642" spans="5:21" s="8" customFormat="1" ht="30" customHeight="1">
      <c r="E3642" s="10"/>
      <c r="K3642" s="10"/>
      <c r="M3642" s="10"/>
      <c r="N3642" s="11"/>
      <c r="O3642" s="11"/>
      <c r="P3642" s="19"/>
      <c r="Q3642" s="11"/>
      <c r="R3642" s="11"/>
      <c r="T3642" s="10"/>
      <c r="U3642" s="10"/>
    </row>
    <row r="3643" spans="5:21" s="8" customFormat="1" ht="30" customHeight="1">
      <c r="E3643" s="10"/>
      <c r="K3643" s="10"/>
      <c r="M3643" s="10"/>
      <c r="N3643" s="11"/>
      <c r="O3643" s="11"/>
      <c r="P3643" s="19"/>
      <c r="Q3643" s="11"/>
      <c r="R3643" s="11"/>
      <c r="T3643" s="10"/>
      <c r="U3643" s="10"/>
    </row>
    <row r="3644" spans="5:21" s="8" customFormat="1" ht="30" customHeight="1">
      <c r="E3644" s="10"/>
      <c r="K3644" s="10"/>
      <c r="M3644" s="10"/>
      <c r="N3644" s="11"/>
      <c r="O3644" s="11"/>
      <c r="P3644" s="19"/>
      <c r="Q3644" s="11"/>
      <c r="R3644" s="11"/>
      <c r="T3644" s="10"/>
      <c r="U3644" s="10"/>
    </row>
    <row r="3645" spans="5:21" s="8" customFormat="1" ht="30" customHeight="1">
      <c r="E3645" s="10"/>
      <c r="K3645" s="10"/>
      <c r="M3645" s="10"/>
      <c r="N3645" s="11"/>
      <c r="O3645" s="11"/>
      <c r="P3645" s="19"/>
      <c r="Q3645" s="11"/>
      <c r="R3645" s="11"/>
      <c r="T3645" s="10"/>
      <c r="U3645" s="10"/>
    </row>
    <row r="3646" spans="5:21" s="8" customFormat="1" ht="30" customHeight="1">
      <c r="E3646" s="10"/>
      <c r="K3646" s="10"/>
      <c r="M3646" s="10"/>
      <c r="N3646" s="11"/>
      <c r="O3646" s="11"/>
      <c r="P3646" s="19"/>
      <c r="Q3646" s="11"/>
      <c r="R3646" s="11"/>
      <c r="T3646" s="10"/>
      <c r="U3646" s="10"/>
    </row>
    <row r="3647" spans="5:21" s="8" customFormat="1" ht="30" customHeight="1">
      <c r="E3647" s="10"/>
      <c r="K3647" s="10"/>
      <c r="M3647" s="10"/>
      <c r="N3647" s="11"/>
      <c r="O3647" s="11"/>
      <c r="P3647" s="19"/>
      <c r="Q3647" s="11"/>
      <c r="R3647" s="11"/>
      <c r="T3647" s="10"/>
      <c r="U3647" s="10"/>
    </row>
    <row r="3648" spans="5:21" s="8" customFormat="1" ht="30" customHeight="1">
      <c r="E3648" s="10"/>
      <c r="K3648" s="10"/>
      <c r="M3648" s="10"/>
      <c r="N3648" s="11"/>
      <c r="O3648" s="11"/>
      <c r="P3648" s="19"/>
      <c r="Q3648" s="11"/>
      <c r="R3648" s="11"/>
      <c r="T3648" s="10"/>
      <c r="U3648" s="10"/>
    </row>
    <row r="3649" spans="5:21" s="8" customFormat="1" ht="30" customHeight="1">
      <c r="E3649" s="10"/>
      <c r="K3649" s="10"/>
      <c r="M3649" s="10"/>
      <c r="N3649" s="11"/>
      <c r="O3649" s="11"/>
      <c r="P3649" s="19"/>
      <c r="Q3649" s="11"/>
      <c r="R3649" s="11"/>
      <c r="T3649" s="10"/>
      <c r="U3649" s="10"/>
    </row>
    <row r="3650" spans="5:21" s="8" customFormat="1" ht="30" customHeight="1">
      <c r="E3650" s="10"/>
      <c r="K3650" s="10"/>
      <c r="M3650" s="10"/>
      <c r="N3650" s="11"/>
      <c r="O3650" s="11"/>
      <c r="P3650" s="19"/>
      <c r="Q3650" s="11"/>
      <c r="R3650" s="11"/>
      <c r="T3650" s="10"/>
      <c r="U3650" s="10"/>
    </row>
    <row r="3651" spans="5:21" s="8" customFormat="1" ht="30" customHeight="1">
      <c r="E3651" s="10"/>
      <c r="K3651" s="10"/>
      <c r="M3651" s="10"/>
      <c r="N3651" s="11"/>
      <c r="O3651" s="11"/>
      <c r="P3651" s="19"/>
      <c r="Q3651" s="11"/>
      <c r="R3651" s="11"/>
      <c r="T3651" s="10"/>
      <c r="U3651" s="10"/>
    </row>
    <row r="3652" spans="5:21" s="8" customFormat="1" ht="30" customHeight="1">
      <c r="E3652" s="10"/>
      <c r="K3652" s="10"/>
      <c r="M3652" s="10"/>
      <c r="N3652" s="11"/>
      <c r="O3652" s="11"/>
      <c r="P3652" s="19"/>
      <c r="Q3652" s="11"/>
      <c r="R3652" s="11"/>
      <c r="T3652" s="10"/>
      <c r="U3652" s="10"/>
    </row>
    <row r="3653" spans="5:21" s="8" customFormat="1" ht="30" customHeight="1">
      <c r="E3653" s="10"/>
      <c r="K3653" s="10"/>
      <c r="M3653" s="10"/>
      <c r="N3653" s="11"/>
      <c r="O3653" s="11"/>
      <c r="P3653" s="19"/>
      <c r="Q3653" s="11"/>
      <c r="R3653" s="11"/>
      <c r="T3653" s="10"/>
      <c r="U3653" s="10"/>
    </row>
    <row r="3654" spans="5:21" s="8" customFormat="1" ht="30" customHeight="1">
      <c r="E3654" s="10"/>
      <c r="K3654" s="10"/>
      <c r="M3654" s="10"/>
      <c r="N3654" s="11"/>
      <c r="O3654" s="11"/>
      <c r="P3654" s="19"/>
      <c r="Q3654" s="11"/>
      <c r="R3654" s="11"/>
      <c r="T3654" s="10"/>
      <c r="U3654" s="10"/>
    </row>
    <row r="3655" spans="5:21" s="8" customFormat="1" ht="30" customHeight="1">
      <c r="E3655" s="10"/>
      <c r="K3655" s="10"/>
      <c r="M3655" s="10"/>
      <c r="N3655" s="11"/>
      <c r="O3655" s="11"/>
      <c r="P3655" s="19"/>
      <c r="Q3655" s="11"/>
      <c r="R3655" s="11"/>
      <c r="T3655" s="10"/>
      <c r="U3655" s="10"/>
    </row>
    <row r="3656" spans="5:21" s="8" customFormat="1" ht="30" customHeight="1">
      <c r="E3656" s="10"/>
      <c r="K3656" s="10"/>
      <c r="M3656" s="10"/>
      <c r="N3656" s="11"/>
      <c r="O3656" s="11"/>
      <c r="P3656" s="19"/>
      <c r="Q3656" s="11"/>
      <c r="R3656" s="11"/>
      <c r="T3656" s="10"/>
      <c r="U3656" s="10"/>
    </row>
    <row r="3657" spans="5:21" s="8" customFormat="1" ht="30" customHeight="1">
      <c r="E3657" s="10"/>
      <c r="K3657" s="10"/>
      <c r="M3657" s="10"/>
      <c r="N3657" s="11"/>
      <c r="O3657" s="11"/>
      <c r="P3657" s="19"/>
      <c r="Q3657" s="11"/>
      <c r="R3657" s="11"/>
      <c r="T3657" s="10"/>
      <c r="U3657" s="10"/>
    </row>
    <row r="3658" spans="5:21" s="8" customFormat="1" ht="30" customHeight="1">
      <c r="E3658" s="10"/>
      <c r="K3658" s="10"/>
      <c r="M3658" s="10"/>
      <c r="N3658" s="11"/>
      <c r="O3658" s="11"/>
      <c r="P3658" s="19"/>
      <c r="Q3658" s="11"/>
      <c r="R3658" s="11"/>
      <c r="T3658" s="10"/>
      <c r="U3658" s="10"/>
    </row>
    <row r="3659" spans="5:21" s="8" customFormat="1" ht="30" customHeight="1">
      <c r="E3659" s="10"/>
      <c r="K3659" s="10"/>
      <c r="M3659" s="10"/>
      <c r="N3659" s="11"/>
      <c r="O3659" s="11"/>
      <c r="P3659" s="19"/>
      <c r="Q3659" s="11"/>
      <c r="R3659" s="11"/>
      <c r="T3659" s="10"/>
      <c r="U3659" s="10"/>
    </row>
    <row r="3660" spans="5:21" s="8" customFormat="1" ht="30" customHeight="1">
      <c r="E3660" s="10"/>
      <c r="K3660" s="10"/>
      <c r="M3660" s="10"/>
      <c r="N3660" s="11"/>
      <c r="O3660" s="11"/>
      <c r="P3660" s="19"/>
      <c r="Q3660" s="11"/>
      <c r="R3660" s="11"/>
      <c r="T3660" s="10"/>
      <c r="U3660" s="10"/>
    </row>
    <row r="3661" spans="5:21" s="8" customFormat="1" ht="30" customHeight="1">
      <c r="E3661" s="10"/>
      <c r="K3661" s="10"/>
      <c r="M3661" s="10"/>
      <c r="N3661" s="11"/>
      <c r="O3661" s="11"/>
      <c r="P3661" s="19"/>
      <c r="Q3661" s="11"/>
      <c r="R3661" s="11"/>
      <c r="T3661" s="10"/>
      <c r="U3661" s="10"/>
    </row>
    <row r="3662" spans="5:21" s="8" customFormat="1" ht="30" customHeight="1">
      <c r="E3662" s="10"/>
      <c r="K3662" s="10"/>
      <c r="M3662" s="10"/>
      <c r="N3662" s="11"/>
      <c r="O3662" s="11"/>
      <c r="P3662" s="19"/>
      <c r="Q3662" s="11"/>
      <c r="R3662" s="11"/>
      <c r="T3662" s="10"/>
      <c r="U3662" s="10"/>
    </row>
    <row r="3663" spans="5:21" s="8" customFormat="1" ht="30" customHeight="1">
      <c r="E3663" s="10"/>
      <c r="K3663" s="10"/>
      <c r="M3663" s="10"/>
      <c r="N3663" s="11"/>
      <c r="O3663" s="11"/>
      <c r="P3663" s="19"/>
      <c r="Q3663" s="11"/>
      <c r="R3663" s="11"/>
      <c r="T3663" s="10"/>
      <c r="U3663" s="10"/>
    </row>
    <row r="3664" spans="5:21" s="8" customFormat="1" ht="30" customHeight="1">
      <c r="E3664" s="10"/>
      <c r="K3664" s="10"/>
      <c r="M3664" s="10"/>
      <c r="N3664" s="11"/>
      <c r="O3664" s="11"/>
      <c r="P3664" s="19"/>
      <c r="Q3664" s="11"/>
      <c r="R3664" s="11"/>
      <c r="T3664" s="10"/>
      <c r="U3664" s="10"/>
    </row>
    <row r="3665" spans="5:21" s="8" customFormat="1" ht="30" customHeight="1">
      <c r="E3665" s="10"/>
      <c r="K3665" s="10"/>
      <c r="M3665" s="10"/>
      <c r="N3665" s="11"/>
      <c r="O3665" s="11"/>
      <c r="P3665" s="19"/>
      <c r="Q3665" s="11"/>
      <c r="R3665" s="11"/>
      <c r="T3665" s="10"/>
      <c r="U3665" s="10"/>
    </row>
    <row r="3666" spans="5:21" s="8" customFormat="1" ht="30" customHeight="1">
      <c r="E3666" s="10"/>
      <c r="K3666" s="10"/>
      <c r="M3666" s="10"/>
      <c r="N3666" s="11"/>
      <c r="O3666" s="11"/>
      <c r="P3666" s="19"/>
      <c r="Q3666" s="11"/>
      <c r="R3666" s="11"/>
      <c r="T3666" s="10"/>
      <c r="U3666" s="10"/>
    </row>
    <row r="3667" spans="5:21" s="8" customFormat="1" ht="30" customHeight="1">
      <c r="E3667" s="10"/>
      <c r="K3667" s="10"/>
      <c r="M3667" s="10"/>
      <c r="N3667" s="11"/>
      <c r="O3667" s="11"/>
      <c r="P3667" s="19"/>
      <c r="Q3667" s="11"/>
      <c r="R3667" s="11"/>
      <c r="T3667" s="10"/>
      <c r="U3667" s="10"/>
    </row>
    <row r="3668" spans="5:21" s="8" customFormat="1" ht="30" customHeight="1">
      <c r="E3668" s="10"/>
      <c r="K3668" s="10"/>
      <c r="M3668" s="10"/>
      <c r="N3668" s="11"/>
      <c r="O3668" s="11"/>
      <c r="P3668" s="19"/>
      <c r="Q3668" s="11"/>
      <c r="R3668" s="11"/>
      <c r="T3668" s="10"/>
      <c r="U3668" s="10"/>
    </row>
    <row r="3669" spans="5:21" s="8" customFormat="1" ht="30" customHeight="1">
      <c r="E3669" s="10"/>
      <c r="K3669" s="10"/>
      <c r="M3669" s="10"/>
      <c r="N3669" s="11"/>
      <c r="O3669" s="11"/>
      <c r="P3669" s="19"/>
      <c r="Q3669" s="11"/>
      <c r="R3669" s="11"/>
      <c r="T3669" s="10"/>
      <c r="U3669" s="10"/>
    </row>
    <row r="3670" spans="5:21" s="8" customFormat="1" ht="30" customHeight="1">
      <c r="E3670" s="10"/>
      <c r="K3670" s="10"/>
      <c r="M3670" s="10"/>
      <c r="N3670" s="11"/>
      <c r="O3670" s="11"/>
      <c r="P3670" s="19"/>
      <c r="Q3670" s="11"/>
      <c r="R3670" s="11"/>
      <c r="T3670" s="10"/>
      <c r="U3670" s="10"/>
    </row>
    <row r="3671" spans="5:21" s="8" customFormat="1" ht="30" customHeight="1">
      <c r="E3671" s="10"/>
      <c r="K3671" s="10"/>
      <c r="M3671" s="10"/>
      <c r="N3671" s="11"/>
      <c r="O3671" s="11"/>
      <c r="P3671" s="19"/>
      <c r="Q3671" s="11"/>
      <c r="R3671" s="11"/>
      <c r="T3671" s="10"/>
      <c r="U3671" s="10"/>
    </row>
    <row r="3672" spans="5:21" s="8" customFormat="1" ht="30" customHeight="1">
      <c r="E3672" s="10"/>
      <c r="K3672" s="10"/>
      <c r="M3672" s="10"/>
      <c r="N3672" s="11"/>
      <c r="O3672" s="11"/>
      <c r="P3672" s="19"/>
      <c r="Q3672" s="11"/>
      <c r="R3672" s="11"/>
      <c r="T3672" s="10"/>
      <c r="U3672" s="10"/>
    </row>
    <row r="3673" spans="5:21" s="8" customFormat="1" ht="30" customHeight="1">
      <c r="E3673" s="10"/>
      <c r="K3673" s="10"/>
      <c r="M3673" s="10"/>
      <c r="N3673" s="11"/>
      <c r="O3673" s="11"/>
      <c r="P3673" s="19"/>
      <c r="Q3673" s="11"/>
      <c r="R3673" s="11"/>
      <c r="T3673" s="10"/>
      <c r="U3673" s="10"/>
    </row>
    <row r="3674" spans="5:21" s="8" customFormat="1" ht="30" customHeight="1">
      <c r="E3674" s="10"/>
      <c r="K3674" s="10"/>
      <c r="M3674" s="10"/>
      <c r="N3674" s="11"/>
      <c r="O3674" s="11"/>
      <c r="P3674" s="19"/>
      <c r="Q3674" s="11"/>
      <c r="R3674" s="11"/>
      <c r="T3674" s="10"/>
      <c r="U3674" s="10"/>
    </row>
    <row r="3675" spans="5:21" s="8" customFormat="1" ht="30" customHeight="1">
      <c r="E3675" s="10"/>
      <c r="K3675" s="10"/>
      <c r="M3675" s="10"/>
      <c r="N3675" s="11"/>
      <c r="O3675" s="11"/>
      <c r="P3675" s="19"/>
      <c r="Q3675" s="11"/>
      <c r="R3675" s="11"/>
      <c r="T3675" s="10"/>
      <c r="U3675" s="10"/>
    </row>
    <row r="3676" spans="5:21" s="8" customFormat="1" ht="30" customHeight="1">
      <c r="E3676" s="10"/>
      <c r="K3676" s="10"/>
      <c r="M3676" s="10"/>
      <c r="N3676" s="11"/>
      <c r="O3676" s="11"/>
      <c r="P3676" s="19"/>
      <c r="Q3676" s="11"/>
      <c r="R3676" s="11"/>
      <c r="T3676" s="10"/>
      <c r="U3676" s="10"/>
    </row>
    <row r="3677" spans="5:21" s="8" customFormat="1" ht="30" customHeight="1">
      <c r="E3677" s="10"/>
      <c r="K3677" s="10"/>
      <c r="M3677" s="10"/>
      <c r="N3677" s="11"/>
      <c r="O3677" s="11"/>
      <c r="P3677" s="19"/>
      <c r="Q3677" s="11"/>
      <c r="R3677" s="11"/>
      <c r="T3677" s="10"/>
      <c r="U3677" s="10"/>
    </row>
    <row r="3678" spans="5:21" s="8" customFormat="1" ht="30" customHeight="1">
      <c r="E3678" s="10"/>
      <c r="K3678" s="10"/>
      <c r="M3678" s="10"/>
      <c r="N3678" s="11"/>
      <c r="O3678" s="11"/>
      <c r="P3678" s="19"/>
      <c r="Q3678" s="11"/>
      <c r="R3678" s="11"/>
      <c r="T3678" s="10"/>
      <c r="U3678" s="10"/>
    </row>
    <row r="3679" spans="5:21" s="8" customFormat="1" ht="30" customHeight="1">
      <c r="E3679" s="10"/>
      <c r="K3679" s="10"/>
      <c r="M3679" s="10"/>
      <c r="N3679" s="11"/>
      <c r="O3679" s="11"/>
      <c r="P3679" s="19"/>
      <c r="Q3679" s="11"/>
      <c r="R3679" s="11"/>
      <c r="T3679" s="10"/>
      <c r="U3679" s="10"/>
    </row>
    <row r="3680" spans="5:21" s="8" customFormat="1" ht="30" customHeight="1">
      <c r="E3680" s="10"/>
      <c r="K3680" s="10"/>
      <c r="M3680" s="10"/>
      <c r="N3680" s="11"/>
      <c r="O3680" s="11"/>
      <c r="P3680" s="19"/>
      <c r="Q3680" s="11"/>
      <c r="R3680" s="11"/>
      <c r="T3680" s="10"/>
      <c r="U3680" s="10"/>
    </row>
    <row r="3681" spans="5:21" s="8" customFormat="1" ht="30" customHeight="1">
      <c r="E3681" s="10"/>
      <c r="K3681" s="10"/>
      <c r="M3681" s="10"/>
      <c r="N3681" s="11"/>
      <c r="O3681" s="11"/>
      <c r="P3681" s="19"/>
      <c r="Q3681" s="11"/>
      <c r="R3681" s="11"/>
      <c r="T3681" s="10"/>
      <c r="U3681" s="10"/>
    </row>
    <row r="3682" spans="5:21" s="8" customFormat="1" ht="30" customHeight="1">
      <c r="E3682" s="10"/>
      <c r="K3682" s="10"/>
      <c r="M3682" s="10"/>
      <c r="N3682" s="11"/>
      <c r="O3682" s="11"/>
      <c r="P3682" s="19"/>
      <c r="Q3682" s="11"/>
      <c r="R3682" s="11"/>
      <c r="T3682" s="10"/>
      <c r="U3682" s="10"/>
    </row>
    <row r="3683" spans="5:21" s="8" customFormat="1" ht="30" customHeight="1">
      <c r="E3683" s="10"/>
      <c r="K3683" s="10"/>
      <c r="M3683" s="10"/>
      <c r="N3683" s="11"/>
      <c r="O3683" s="11"/>
      <c r="P3683" s="19"/>
      <c r="Q3683" s="11"/>
      <c r="R3683" s="11"/>
      <c r="T3683" s="10"/>
      <c r="U3683" s="10"/>
    </row>
    <row r="3684" spans="5:21" s="8" customFormat="1" ht="30" customHeight="1">
      <c r="E3684" s="10"/>
      <c r="K3684" s="10"/>
      <c r="M3684" s="10"/>
      <c r="N3684" s="11"/>
      <c r="O3684" s="11"/>
      <c r="P3684" s="19"/>
      <c r="Q3684" s="11"/>
      <c r="R3684" s="11"/>
      <c r="T3684" s="10"/>
      <c r="U3684" s="10"/>
    </row>
    <row r="3685" spans="5:21" s="8" customFormat="1" ht="30" customHeight="1">
      <c r="E3685" s="10"/>
      <c r="K3685" s="10"/>
      <c r="M3685" s="10"/>
      <c r="N3685" s="11"/>
      <c r="O3685" s="11"/>
      <c r="P3685" s="19"/>
      <c r="Q3685" s="11"/>
      <c r="R3685" s="11"/>
      <c r="T3685" s="10"/>
      <c r="U3685" s="10"/>
    </row>
    <row r="3686" spans="5:21" s="8" customFormat="1" ht="30" customHeight="1">
      <c r="E3686" s="10"/>
      <c r="K3686" s="10"/>
      <c r="M3686" s="10"/>
      <c r="N3686" s="11"/>
      <c r="O3686" s="11"/>
      <c r="P3686" s="19"/>
      <c r="Q3686" s="11"/>
      <c r="R3686" s="11"/>
      <c r="T3686" s="10"/>
      <c r="U3686" s="10"/>
    </row>
    <row r="3687" spans="5:21" s="8" customFormat="1" ht="30" customHeight="1">
      <c r="E3687" s="10"/>
      <c r="K3687" s="10"/>
      <c r="M3687" s="10"/>
      <c r="N3687" s="11"/>
      <c r="O3687" s="11"/>
      <c r="P3687" s="19"/>
      <c r="Q3687" s="11"/>
      <c r="R3687" s="11"/>
      <c r="T3687" s="10"/>
      <c r="U3687" s="10"/>
    </row>
    <row r="3688" spans="5:21" s="8" customFormat="1" ht="30" customHeight="1">
      <c r="E3688" s="10"/>
      <c r="K3688" s="10"/>
      <c r="M3688" s="10"/>
      <c r="N3688" s="11"/>
      <c r="O3688" s="11"/>
      <c r="P3688" s="19"/>
      <c r="Q3688" s="11"/>
      <c r="R3688" s="11"/>
      <c r="T3688" s="10"/>
      <c r="U3688" s="10"/>
    </row>
    <row r="3689" spans="5:21" s="8" customFormat="1" ht="30" customHeight="1">
      <c r="E3689" s="10"/>
      <c r="K3689" s="10"/>
      <c r="M3689" s="10"/>
      <c r="N3689" s="11"/>
      <c r="O3689" s="11"/>
      <c r="P3689" s="19"/>
      <c r="Q3689" s="11"/>
      <c r="R3689" s="11"/>
      <c r="T3689" s="10"/>
      <c r="U3689" s="10"/>
    </row>
    <row r="3690" spans="5:21" s="8" customFormat="1" ht="30" customHeight="1">
      <c r="E3690" s="10"/>
      <c r="K3690" s="10"/>
      <c r="M3690" s="10"/>
      <c r="N3690" s="11"/>
      <c r="O3690" s="11"/>
      <c r="P3690" s="19"/>
      <c r="Q3690" s="11"/>
      <c r="R3690" s="11"/>
      <c r="T3690" s="10"/>
      <c r="U3690" s="10"/>
    </row>
    <row r="3691" spans="5:21" s="8" customFormat="1" ht="30" customHeight="1">
      <c r="E3691" s="10"/>
      <c r="K3691" s="10"/>
      <c r="M3691" s="10"/>
      <c r="N3691" s="11"/>
      <c r="O3691" s="11"/>
      <c r="P3691" s="19"/>
      <c r="Q3691" s="11"/>
      <c r="R3691" s="11"/>
      <c r="T3691" s="10"/>
      <c r="U3691" s="10"/>
    </row>
    <row r="3692" spans="5:21" s="8" customFormat="1" ht="30" customHeight="1">
      <c r="E3692" s="10"/>
      <c r="K3692" s="10"/>
      <c r="M3692" s="10"/>
      <c r="N3692" s="11"/>
      <c r="O3692" s="11"/>
      <c r="P3692" s="19"/>
      <c r="Q3692" s="11"/>
      <c r="R3692" s="11"/>
      <c r="T3692" s="10"/>
      <c r="U3692" s="10"/>
    </row>
    <row r="3693" spans="5:21" s="8" customFormat="1" ht="30" customHeight="1">
      <c r="E3693" s="10"/>
      <c r="K3693" s="10"/>
      <c r="M3693" s="10"/>
      <c r="N3693" s="11"/>
      <c r="O3693" s="11"/>
      <c r="P3693" s="19"/>
      <c r="Q3693" s="11"/>
      <c r="R3693" s="11"/>
      <c r="T3693" s="10"/>
      <c r="U3693" s="10"/>
    </row>
    <row r="3694" spans="5:21" s="8" customFormat="1" ht="30" customHeight="1">
      <c r="E3694" s="10"/>
      <c r="K3694" s="10"/>
      <c r="M3694" s="10"/>
      <c r="N3694" s="11"/>
      <c r="O3694" s="11"/>
      <c r="P3694" s="19"/>
      <c r="Q3694" s="11"/>
      <c r="R3694" s="11"/>
      <c r="T3694" s="10"/>
      <c r="U3694" s="10"/>
    </row>
    <row r="3695" spans="5:21" s="8" customFormat="1" ht="30" customHeight="1">
      <c r="E3695" s="10"/>
      <c r="K3695" s="10"/>
      <c r="M3695" s="10"/>
      <c r="N3695" s="11"/>
      <c r="O3695" s="11"/>
      <c r="P3695" s="19"/>
      <c r="Q3695" s="11"/>
      <c r="R3695" s="11"/>
      <c r="T3695" s="10"/>
      <c r="U3695" s="10"/>
    </row>
    <row r="3696" spans="5:21" s="8" customFormat="1" ht="30" customHeight="1">
      <c r="E3696" s="10"/>
      <c r="K3696" s="10"/>
      <c r="M3696" s="10"/>
      <c r="N3696" s="11"/>
      <c r="O3696" s="11"/>
      <c r="P3696" s="19"/>
      <c r="Q3696" s="11"/>
      <c r="R3696" s="11"/>
      <c r="T3696" s="10"/>
      <c r="U3696" s="10"/>
    </row>
    <row r="3697" spans="5:21" s="8" customFormat="1" ht="30" customHeight="1">
      <c r="E3697" s="10"/>
      <c r="K3697" s="10"/>
      <c r="M3697" s="10"/>
      <c r="N3697" s="11"/>
      <c r="O3697" s="11"/>
      <c r="P3697" s="19"/>
      <c r="Q3697" s="11"/>
      <c r="R3697" s="11"/>
      <c r="T3697" s="10"/>
      <c r="U3697" s="10"/>
    </row>
    <row r="3698" spans="5:21" s="8" customFormat="1" ht="30" customHeight="1">
      <c r="E3698" s="10"/>
      <c r="K3698" s="10"/>
      <c r="M3698" s="10"/>
      <c r="N3698" s="11"/>
      <c r="O3698" s="11"/>
      <c r="P3698" s="19"/>
      <c r="Q3698" s="11"/>
      <c r="R3698" s="11"/>
      <c r="T3698" s="10"/>
      <c r="U3698" s="10"/>
    </row>
    <row r="3699" spans="5:21" s="8" customFormat="1" ht="30" customHeight="1">
      <c r="E3699" s="10"/>
      <c r="K3699" s="10"/>
      <c r="M3699" s="10"/>
      <c r="N3699" s="11"/>
      <c r="O3699" s="11"/>
      <c r="P3699" s="19"/>
      <c r="Q3699" s="11"/>
      <c r="R3699" s="11"/>
      <c r="T3699" s="10"/>
      <c r="U3699" s="10"/>
    </row>
    <row r="3700" spans="5:21" s="8" customFormat="1" ht="30" customHeight="1">
      <c r="E3700" s="10"/>
      <c r="K3700" s="10"/>
      <c r="M3700" s="10"/>
      <c r="N3700" s="11"/>
      <c r="O3700" s="11"/>
      <c r="P3700" s="19"/>
      <c r="Q3700" s="11"/>
      <c r="R3700" s="11"/>
      <c r="T3700" s="10"/>
      <c r="U3700" s="10"/>
    </row>
    <row r="3701" spans="5:21" s="8" customFormat="1" ht="30" customHeight="1">
      <c r="E3701" s="10"/>
      <c r="K3701" s="10"/>
      <c r="M3701" s="10"/>
      <c r="N3701" s="11"/>
      <c r="O3701" s="11"/>
      <c r="P3701" s="19"/>
      <c r="Q3701" s="11"/>
      <c r="R3701" s="11"/>
      <c r="T3701" s="10"/>
      <c r="U3701" s="10"/>
    </row>
    <row r="3702" spans="5:21" s="8" customFormat="1" ht="30" customHeight="1">
      <c r="E3702" s="10"/>
      <c r="K3702" s="10"/>
      <c r="M3702" s="10"/>
      <c r="N3702" s="11"/>
      <c r="O3702" s="11"/>
      <c r="P3702" s="19"/>
      <c r="Q3702" s="11"/>
      <c r="R3702" s="11"/>
      <c r="T3702" s="10"/>
      <c r="U3702" s="10"/>
    </row>
    <row r="3703" spans="5:21" s="8" customFormat="1" ht="30" customHeight="1">
      <c r="E3703" s="10"/>
      <c r="K3703" s="10"/>
      <c r="M3703" s="10"/>
      <c r="N3703" s="11"/>
      <c r="O3703" s="11"/>
      <c r="P3703" s="19"/>
      <c r="Q3703" s="11"/>
      <c r="R3703" s="11"/>
      <c r="T3703" s="10"/>
      <c r="U3703" s="10"/>
    </row>
    <row r="3704" spans="5:21" s="8" customFormat="1" ht="30" customHeight="1">
      <c r="E3704" s="10"/>
      <c r="K3704" s="10"/>
      <c r="M3704" s="10"/>
      <c r="N3704" s="11"/>
      <c r="O3704" s="11"/>
      <c r="P3704" s="19"/>
      <c r="Q3704" s="11"/>
      <c r="R3704" s="11"/>
      <c r="T3704" s="10"/>
      <c r="U3704" s="10"/>
    </row>
    <row r="3705" spans="5:21" s="8" customFormat="1" ht="30" customHeight="1">
      <c r="E3705" s="10"/>
      <c r="K3705" s="10"/>
      <c r="M3705" s="10"/>
      <c r="N3705" s="11"/>
      <c r="O3705" s="11"/>
      <c r="P3705" s="19"/>
      <c r="Q3705" s="11"/>
      <c r="R3705" s="11"/>
      <c r="T3705" s="10"/>
      <c r="U3705" s="10"/>
    </row>
    <row r="3706" spans="5:21" s="8" customFormat="1" ht="30" customHeight="1">
      <c r="E3706" s="10"/>
      <c r="K3706" s="10"/>
      <c r="M3706" s="10"/>
      <c r="N3706" s="11"/>
      <c r="O3706" s="11"/>
      <c r="P3706" s="19"/>
      <c r="Q3706" s="11"/>
      <c r="R3706" s="11"/>
      <c r="T3706" s="10"/>
      <c r="U3706" s="10"/>
    </row>
    <row r="3707" spans="5:21" s="8" customFormat="1" ht="30" customHeight="1">
      <c r="E3707" s="10"/>
      <c r="K3707" s="10"/>
      <c r="M3707" s="10"/>
      <c r="N3707" s="11"/>
      <c r="O3707" s="11"/>
      <c r="P3707" s="19"/>
      <c r="Q3707" s="11"/>
      <c r="R3707" s="11"/>
      <c r="T3707" s="10"/>
      <c r="U3707" s="10"/>
    </row>
    <row r="3708" spans="5:21" s="8" customFormat="1" ht="30" customHeight="1">
      <c r="E3708" s="10"/>
      <c r="K3708" s="10"/>
      <c r="M3708" s="10"/>
      <c r="N3708" s="11"/>
      <c r="O3708" s="11"/>
      <c r="P3708" s="19"/>
      <c r="Q3708" s="11"/>
      <c r="R3708" s="11"/>
      <c r="T3708" s="10"/>
      <c r="U3708" s="10"/>
    </row>
    <row r="3709" spans="5:21" s="8" customFormat="1" ht="30" customHeight="1">
      <c r="E3709" s="10"/>
      <c r="K3709" s="10"/>
      <c r="M3709" s="10"/>
      <c r="N3709" s="11"/>
      <c r="O3709" s="11"/>
      <c r="P3709" s="19"/>
      <c r="Q3709" s="11"/>
      <c r="R3709" s="11"/>
      <c r="T3709" s="10"/>
      <c r="U3709" s="10"/>
    </row>
    <row r="3710" spans="5:21" s="8" customFormat="1" ht="30" customHeight="1">
      <c r="E3710" s="10"/>
      <c r="K3710" s="10"/>
      <c r="M3710" s="10"/>
      <c r="N3710" s="11"/>
      <c r="O3710" s="11"/>
      <c r="P3710" s="19"/>
      <c r="Q3710" s="11"/>
      <c r="R3710" s="11"/>
      <c r="T3710" s="10"/>
      <c r="U3710" s="10"/>
    </row>
    <row r="3711" spans="5:21" s="8" customFormat="1" ht="30" customHeight="1">
      <c r="E3711" s="10"/>
      <c r="K3711" s="10"/>
      <c r="M3711" s="10"/>
      <c r="N3711" s="11"/>
      <c r="O3711" s="11"/>
      <c r="P3711" s="19"/>
      <c r="Q3711" s="11"/>
      <c r="R3711" s="11"/>
      <c r="T3711" s="10"/>
      <c r="U3711" s="10"/>
    </row>
    <row r="3712" spans="5:21" s="8" customFormat="1" ht="30" customHeight="1">
      <c r="E3712" s="10"/>
      <c r="K3712" s="10"/>
      <c r="M3712" s="10"/>
      <c r="N3712" s="11"/>
      <c r="O3712" s="11"/>
      <c r="P3712" s="19"/>
      <c r="Q3712" s="11"/>
      <c r="R3712" s="11"/>
      <c r="T3712" s="10"/>
      <c r="U3712" s="10"/>
    </row>
    <row r="3713" spans="5:21" s="8" customFormat="1" ht="30" customHeight="1">
      <c r="E3713" s="10"/>
      <c r="K3713" s="10"/>
      <c r="M3713" s="10"/>
      <c r="N3713" s="11"/>
      <c r="O3713" s="11"/>
      <c r="P3713" s="19"/>
      <c r="Q3713" s="11"/>
      <c r="R3713" s="11"/>
      <c r="T3713" s="10"/>
      <c r="U3713" s="10"/>
    </row>
    <row r="3714" spans="5:21" s="8" customFormat="1" ht="30" customHeight="1">
      <c r="E3714" s="10"/>
      <c r="K3714" s="10"/>
      <c r="M3714" s="10"/>
      <c r="N3714" s="11"/>
      <c r="O3714" s="11"/>
      <c r="P3714" s="19"/>
      <c r="Q3714" s="11"/>
      <c r="R3714" s="11"/>
      <c r="T3714" s="10"/>
      <c r="U3714" s="10"/>
    </row>
    <row r="3715" spans="5:21" s="8" customFormat="1" ht="30" customHeight="1">
      <c r="E3715" s="10"/>
      <c r="K3715" s="10"/>
      <c r="M3715" s="10"/>
      <c r="N3715" s="11"/>
      <c r="O3715" s="11"/>
      <c r="P3715" s="19"/>
      <c r="Q3715" s="11"/>
      <c r="R3715" s="11"/>
      <c r="T3715" s="10"/>
      <c r="U3715" s="10"/>
    </row>
    <row r="3716" spans="5:21" s="8" customFormat="1" ht="30" customHeight="1">
      <c r="E3716" s="10"/>
      <c r="K3716" s="10"/>
      <c r="M3716" s="10"/>
      <c r="N3716" s="11"/>
      <c r="O3716" s="11"/>
      <c r="P3716" s="19"/>
      <c r="Q3716" s="11"/>
      <c r="R3716" s="11"/>
      <c r="T3716" s="10"/>
      <c r="U3716" s="10"/>
    </row>
    <row r="3717" spans="5:21" s="8" customFormat="1" ht="30" customHeight="1">
      <c r="E3717" s="10"/>
      <c r="K3717" s="10"/>
      <c r="M3717" s="10"/>
      <c r="N3717" s="11"/>
      <c r="O3717" s="11"/>
      <c r="P3717" s="19"/>
      <c r="Q3717" s="11"/>
      <c r="R3717" s="11"/>
      <c r="T3717" s="10"/>
      <c r="U3717" s="10"/>
    </row>
    <row r="3718" spans="5:21" s="8" customFormat="1" ht="30" customHeight="1">
      <c r="E3718" s="10"/>
      <c r="K3718" s="10"/>
      <c r="M3718" s="10"/>
      <c r="N3718" s="11"/>
      <c r="O3718" s="11"/>
      <c r="P3718" s="19"/>
      <c r="Q3718" s="11"/>
      <c r="R3718" s="11"/>
      <c r="T3718" s="10"/>
      <c r="U3718" s="10"/>
    </row>
    <row r="3719" spans="5:21" s="8" customFormat="1" ht="30" customHeight="1">
      <c r="E3719" s="10"/>
      <c r="K3719" s="10"/>
      <c r="M3719" s="10"/>
      <c r="N3719" s="11"/>
      <c r="O3719" s="11"/>
      <c r="P3719" s="19"/>
      <c r="Q3719" s="11"/>
      <c r="R3719" s="11"/>
      <c r="T3719" s="10"/>
      <c r="U3719" s="10"/>
    </row>
    <row r="3720" spans="5:21" s="8" customFormat="1" ht="30" customHeight="1">
      <c r="E3720" s="10"/>
      <c r="K3720" s="10"/>
      <c r="M3720" s="10"/>
      <c r="N3720" s="11"/>
      <c r="O3720" s="11"/>
      <c r="P3720" s="19"/>
      <c r="Q3720" s="11"/>
      <c r="R3720" s="11"/>
      <c r="T3720" s="10"/>
      <c r="U3720" s="10"/>
    </row>
    <row r="3721" spans="5:21" s="8" customFormat="1" ht="30" customHeight="1">
      <c r="E3721" s="10"/>
      <c r="K3721" s="10"/>
      <c r="M3721" s="10"/>
      <c r="N3721" s="11"/>
      <c r="O3721" s="11"/>
      <c r="P3721" s="19"/>
      <c r="Q3721" s="11"/>
      <c r="R3721" s="11"/>
      <c r="T3721" s="10"/>
      <c r="U3721" s="10"/>
    </row>
    <row r="3722" spans="5:21" s="8" customFormat="1" ht="30" customHeight="1">
      <c r="E3722" s="10"/>
      <c r="K3722" s="10"/>
      <c r="M3722" s="10"/>
      <c r="N3722" s="11"/>
      <c r="O3722" s="11"/>
      <c r="P3722" s="19"/>
      <c r="Q3722" s="11"/>
      <c r="R3722" s="11"/>
      <c r="T3722" s="10"/>
      <c r="U3722" s="10"/>
    </row>
    <row r="3723" spans="5:21" s="8" customFormat="1" ht="30" customHeight="1">
      <c r="E3723" s="10"/>
      <c r="K3723" s="10"/>
      <c r="M3723" s="10"/>
      <c r="N3723" s="11"/>
      <c r="O3723" s="11"/>
      <c r="P3723" s="19"/>
      <c r="Q3723" s="11"/>
      <c r="R3723" s="11"/>
      <c r="T3723" s="10"/>
      <c r="U3723" s="10"/>
    </row>
    <row r="3724" spans="5:21" s="8" customFormat="1" ht="30" customHeight="1">
      <c r="E3724" s="10"/>
      <c r="K3724" s="10"/>
      <c r="M3724" s="10"/>
      <c r="N3724" s="11"/>
      <c r="O3724" s="11"/>
      <c r="P3724" s="19"/>
      <c r="Q3724" s="11"/>
      <c r="R3724" s="11"/>
      <c r="T3724" s="10"/>
      <c r="U3724" s="10"/>
    </row>
    <row r="3725" spans="5:21" s="8" customFormat="1" ht="30" customHeight="1">
      <c r="E3725" s="10"/>
      <c r="K3725" s="10"/>
      <c r="M3725" s="10"/>
      <c r="N3725" s="11"/>
      <c r="O3725" s="11"/>
      <c r="P3725" s="19"/>
      <c r="Q3725" s="11"/>
      <c r="R3725" s="11"/>
      <c r="T3725" s="10"/>
      <c r="U3725" s="10"/>
    </row>
    <row r="3726" spans="5:21" s="8" customFormat="1" ht="30" customHeight="1">
      <c r="E3726" s="10"/>
      <c r="K3726" s="10"/>
      <c r="M3726" s="10"/>
      <c r="N3726" s="11"/>
      <c r="O3726" s="11"/>
      <c r="P3726" s="19"/>
      <c r="Q3726" s="11"/>
      <c r="R3726" s="11"/>
      <c r="T3726" s="10"/>
      <c r="U3726" s="10"/>
    </row>
    <row r="3727" spans="5:21" s="8" customFormat="1" ht="30" customHeight="1">
      <c r="E3727" s="10"/>
      <c r="K3727" s="10"/>
      <c r="M3727" s="10"/>
      <c r="N3727" s="11"/>
      <c r="O3727" s="11"/>
      <c r="P3727" s="19"/>
      <c r="Q3727" s="11"/>
      <c r="R3727" s="11"/>
      <c r="T3727" s="10"/>
      <c r="U3727" s="10"/>
    </row>
    <row r="3728" spans="5:21" s="8" customFormat="1" ht="30" customHeight="1">
      <c r="E3728" s="10"/>
      <c r="K3728" s="10"/>
      <c r="M3728" s="10"/>
      <c r="N3728" s="11"/>
      <c r="O3728" s="11"/>
      <c r="P3728" s="19"/>
      <c r="Q3728" s="11"/>
      <c r="R3728" s="11"/>
      <c r="T3728" s="10"/>
      <c r="U3728" s="10"/>
    </row>
    <row r="3729" spans="5:21" s="8" customFormat="1" ht="30" customHeight="1">
      <c r="E3729" s="10"/>
      <c r="K3729" s="10"/>
      <c r="M3729" s="10"/>
      <c r="N3729" s="11"/>
      <c r="O3729" s="11"/>
      <c r="P3729" s="19"/>
      <c r="Q3729" s="11"/>
      <c r="R3729" s="11"/>
      <c r="T3729" s="10"/>
      <c r="U3729" s="10"/>
    </row>
    <row r="3730" spans="5:21" s="8" customFormat="1" ht="30" customHeight="1">
      <c r="E3730" s="10"/>
      <c r="K3730" s="10"/>
      <c r="M3730" s="10"/>
      <c r="N3730" s="11"/>
      <c r="O3730" s="11"/>
      <c r="P3730" s="19"/>
      <c r="Q3730" s="11"/>
      <c r="R3730" s="11"/>
      <c r="T3730" s="10"/>
      <c r="U3730" s="10"/>
    </row>
    <row r="3731" spans="5:21" s="8" customFormat="1" ht="30" customHeight="1">
      <c r="E3731" s="10"/>
      <c r="K3731" s="10"/>
      <c r="M3731" s="10"/>
      <c r="N3731" s="11"/>
      <c r="O3731" s="11"/>
      <c r="P3731" s="19"/>
      <c r="Q3731" s="11"/>
      <c r="R3731" s="11"/>
      <c r="T3731" s="10"/>
      <c r="U3731" s="10"/>
    </row>
    <row r="3732" spans="5:21" s="8" customFormat="1" ht="30" customHeight="1">
      <c r="E3732" s="10"/>
      <c r="K3732" s="10"/>
      <c r="M3732" s="10"/>
      <c r="N3732" s="11"/>
      <c r="O3732" s="11"/>
      <c r="P3732" s="19"/>
      <c r="Q3732" s="11"/>
      <c r="R3732" s="11"/>
      <c r="T3732" s="10"/>
      <c r="U3732" s="10"/>
    </row>
    <row r="3733" spans="5:21" s="8" customFormat="1" ht="30" customHeight="1">
      <c r="E3733" s="10"/>
      <c r="K3733" s="10"/>
      <c r="M3733" s="10"/>
      <c r="N3733" s="11"/>
      <c r="O3733" s="11"/>
      <c r="P3733" s="19"/>
      <c r="Q3733" s="11"/>
      <c r="R3733" s="11"/>
      <c r="T3733" s="10"/>
      <c r="U3733" s="10"/>
    </row>
    <row r="3734" spans="5:21" s="8" customFormat="1" ht="30" customHeight="1">
      <c r="E3734" s="10"/>
      <c r="K3734" s="10"/>
      <c r="M3734" s="10"/>
      <c r="N3734" s="11"/>
      <c r="O3734" s="11"/>
      <c r="P3734" s="19"/>
      <c r="Q3734" s="11"/>
      <c r="R3734" s="11"/>
      <c r="T3734" s="10"/>
      <c r="U3734" s="10"/>
    </row>
    <row r="3735" spans="5:21" s="8" customFormat="1" ht="30" customHeight="1">
      <c r="E3735" s="10"/>
      <c r="K3735" s="10"/>
      <c r="M3735" s="10"/>
      <c r="N3735" s="11"/>
      <c r="O3735" s="11"/>
      <c r="P3735" s="19"/>
      <c r="Q3735" s="11"/>
      <c r="R3735" s="11"/>
      <c r="T3735" s="10"/>
      <c r="U3735" s="10"/>
    </row>
    <row r="3736" spans="5:21" s="8" customFormat="1" ht="30" customHeight="1">
      <c r="E3736" s="10"/>
      <c r="K3736" s="10"/>
      <c r="M3736" s="10"/>
      <c r="N3736" s="11"/>
      <c r="O3736" s="11"/>
      <c r="P3736" s="19"/>
      <c r="Q3736" s="11"/>
      <c r="R3736" s="11"/>
      <c r="T3736" s="10"/>
      <c r="U3736" s="10"/>
    </row>
    <row r="3737" spans="5:21" s="8" customFormat="1" ht="30" customHeight="1">
      <c r="E3737" s="10"/>
      <c r="K3737" s="10"/>
      <c r="M3737" s="10"/>
      <c r="N3737" s="11"/>
      <c r="O3737" s="11"/>
      <c r="P3737" s="19"/>
      <c r="Q3737" s="11"/>
      <c r="R3737" s="11"/>
      <c r="T3737" s="10"/>
      <c r="U3737" s="10"/>
    </row>
    <row r="3738" spans="5:21" s="8" customFormat="1" ht="30" customHeight="1">
      <c r="E3738" s="10"/>
      <c r="K3738" s="10"/>
      <c r="M3738" s="10"/>
      <c r="N3738" s="11"/>
      <c r="O3738" s="11"/>
      <c r="P3738" s="19"/>
      <c r="Q3738" s="11"/>
      <c r="R3738" s="11"/>
      <c r="T3738" s="10"/>
      <c r="U3738" s="10"/>
    </row>
    <row r="3739" spans="5:21" s="8" customFormat="1" ht="30" customHeight="1">
      <c r="E3739" s="10"/>
      <c r="K3739" s="10"/>
      <c r="M3739" s="10"/>
      <c r="N3739" s="11"/>
      <c r="O3739" s="11"/>
      <c r="P3739" s="19"/>
      <c r="Q3739" s="11"/>
      <c r="R3739" s="11"/>
      <c r="T3739" s="10"/>
      <c r="U3739" s="10"/>
    </row>
    <row r="3740" spans="5:21" s="8" customFormat="1" ht="30" customHeight="1">
      <c r="E3740" s="10"/>
      <c r="K3740" s="10"/>
      <c r="M3740" s="10"/>
      <c r="N3740" s="11"/>
      <c r="O3740" s="11"/>
      <c r="P3740" s="19"/>
      <c r="Q3740" s="11"/>
      <c r="R3740" s="11"/>
      <c r="T3740" s="10"/>
      <c r="U3740" s="10"/>
    </row>
    <row r="3741" spans="5:21" s="8" customFormat="1" ht="30" customHeight="1">
      <c r="E3741" s="10"/>
      <c r="K3741" s="10"/>
      <c r="M3741" s="10"/>
      <c r="N3741" s="11"/>
      <c r="O3741" s="11"/>
      <c r="P3741" s="19"/>
      <c r="Q3741" s="11"/>
      <c r="R3741" s="11"/>
      <c r="T3741" s="10"/>
      <c r="U3741" s="10"/>
    </row>
    <row r="3742" spans="5:21" s="8" customFormat="1" ht="30" customHeight="1">
      <c r="E3742" s="10"/>
      <c r="K3742" s="10"/>
      <c r="M3742" s="10"/>
      <c r="N3742" s="11"/>
      <c r="O3742" s="11"/>
      <c r="P3742" s="19"/>
      <c r="Q3742" s="11"/>
      <c r="R3742" s="11"/>
      <c r="T3742" s="10"/>
      <c r="U3742" s="10"/>
    </row>
    <row r="3743" spans="5:21" s="8" customFormat="1" ht="30" customHeight="1">
      <c r="E3743" s="10"/>
      <c r="K3743" s="10"/>
      <c r="M3743" s="10"/>
      <c r="N3743" s="11"/>
      <c r="O3743" s="11"/>
      <c r="P3743" s="19"/>
      <c r="Q3743" s="11"/>
      <c r="R3743" s="11"/>
      <c r="T3743" s="10"/>
      <c r="U3743" s="10"/>
    </row>
    <row r="3744" spans="5:21" s="8" customFormat="1" ht="30" customHeight="1">
      <c r="E3744" s="10"/>
      <c r="K3744" s="10"/>
      <c r="M3744" s="10"/>
      <c r="N3744" s="11"/>
      <c r="O3744" s="11"/>
      <c r="P3744" s="19"/>
      <c r="Q3744" s="11"/>
      <c r="R3744" s="11"/>
      <c r="T3744" s="10"/>
      <c r="U3744" s="10"/>
    </row>
    <row r="3745" spans="5:21" s="8" customFormat="1" ht="30" customHeight="1">
      <c r="E3745" s="10"/>
      <c r="K3745" s="10"/>
      <c r="M3745" s="10"/>
      <c r="N3745" s="11"/>
      <c r="O3745" s="11"/>
      <c r="P3745" s="19"/>
      <c r="Q3745" s="11"/>
      <c r="R3745" s="11"/>
      <c r="T3745" s="10"/>
      <c r="U3745" s="10"/>
    </row>
    <row r="3746" spans="5:21" s="8" customFormat="1" ht="30" customHeight="1">
      <c r="E3746" s="10"/>
      <c r="K3746" s="10"/>
      <c r="M3746" s="10"/>
      <c r="N3746" s="11"/>
      <c r="O3746" s="11"/>
      <c r="P3746" s="19"/>
      <c r="Q3746" s="11"/>
      <c r="R3746" s="11"/>
      <c r="T3746" s="10"/>
      <c r="U3746" s="10"/>
    </row>
    <row r="3747" spans="5:21" s="8" customFormat="1" ht="30" customHeight="1">
      <c r="E3747" s="10"/>
      <c r="K3747" s="10"/>
      <c r="M3747" s="10"/>
      <c r="N3747" s="11"/>
      <c r="O3747" s="11"/>
      <c r="P3747" s="19"/>
      <c r="Q3747" s="11"/>
      <c r="R3747" s="11"/>
      <c r="T3747" s="10"/>
      <c r="U3747" s="10"/>
    </row>
    <row r="3748" spans="5:21" s="8" customFormat="1" ht="30" customHeight="1">
      <c r="E3748" s="10"/>
      <c r="K3748" s="10"/>
      <c r="M3748" s="10"/>
      <c r="N3748" s="11"/>
      <c r="O3748" s="11"/>
      <c r="P3748" s="19"/>
      <c r="Q3748" s="11"/>
      <c r="R3748" s="11"/>
      <c r="T3748" s="10"/>
      <c r="U3748" s="10"/>
    </row>
    <row r="3749" spans="5:21" s="8" customFormat="1" ht="30" customHeight="1">
      <c r="E3749" s="10"/>
      <c r="K3749" s="10"/>
      <c r="M3749" s="10"/>
      <c r="N3749" s="11"/>
      <c r="O3749" s="11"/>
      <c r="P3749" s="19"/>
      <c r="Q3749" s="11"/>
      <c r="R3749" s="11"/>
      <c r="T3749" s="10"/>
      <c r="U3749" s="10"/>
    </row>
    <row r="3750" spans="5:21" s="8" customFormat="1" ht="30" customHeight="1">
      <c r="E3750" s="10"/>
      <c r="K3750" s="10"/>
      <c r="M3750" s="10"/>
      <c r="N3750" s="11"/>
      <c r="O3750" s="11"/>
      <c r="P3750" s="19"/>
      <c r="Q3750" s="11"/>
      <c r="R3750" s="11"/>
      <c r="T3750" s="10"/>
      <c r="U3750" s="10"/>
    </row>
    <row r="3751" spans="5:21" s="8" customFormat="1" ht="30" customHeight="1">
      <c r="E3751" s="10"/>
      <c r="K3751" s="10"/>
      <c r="M3751" s="10"/>
      <c r="N3751" s="11"/>
      <c r="O3751" s="11"/>
      <c r="P3751" s="19"/>
      <c r="Q3751" s="11"/>
      <c r="R3751" s="11"/>
      <c r="T3751" s="10"/>
      <c r="U3751" s="10"/>
    </row>
    <row r="3752" spans="5:21" s="8" customFormat="1" ht="30" customHeight="1">
      <c r="E3752" s="10"/>
      <c r="K3752" s="10"/>
      <c r="M3752" s="10"/>
      <c r="N3752" s="11"/>
      <c r="O3752" s="11"/>
      <c r="P3752" s="19"/>
      <c r="Q3752" s="11"/>
      <c r="R3752" s="11"/>
      <c r="T3752" s="10"/>
      <c r="U3752" s="10"/>
    </row>
    <row r="3753" spans="5:21" s="8" customFormat="1" ht="30" customHeight="1">
      <c r="E3753" s="10"/>
      <c r="K3753" s="10"/>
      <c r="M3753" s="10"/>
      <c r="N3753" s="11"/>
      <c r="O3753" s="11"/>
      <c r="P3753" s="19"/>
      <c r="Q3753" s="11"/>
      <c r="R3753" s="11"/>
      <c r="T3753" s="10"/>
      <c r="U3753" s="10"/>
    </row>
    <row r="3754" spans="5:21" s="8" customFormat="1" ht="30" customHeight="1">
      <c r="E3754" s="10"/>
      <c r="K3754" s="10"/>
      <c r="M3754" s="10"/>
      <c r="N3754" s="11"/>
      <c r="O3754" s="11"/>
      <c r="P3754" s="19"/>
      <c r="Q3754" s="11"/>
      <c r="R3754" s="11"/>
      <c r="T3754" s="10"/>
      <c r="U3754" s="10"/>
    </row>
    <row r="3755" spans="5:21" s="8" customFormat="1" ht="30" customHeight="1">
      <c r="E3755" s="10"/>
      <c r="K3755" s="10"/>
      <c r="M3755" s="10"/>
      <c r="N3755" s="11"/>
      <c r="O3755" s="11"/>
      <c r="P3755" s="19"/>
      <c r="Q3755" s="11"/>
      <c r="R3755" s="11"/>
      <c r="T3755" s="10"/>
      <c r="U3755" s="10"/>
    </row>
    <row r="3756" spans="5:21" s="8" customFormat="1" ht="30" customHeight="1">
      <c r="E3756" s="10"/>
      <c r="K3756" s="10"/>
      <c r="M3756" s="10"/>
      <c r="N3756" s="11"/>
      <c r="O3756" s="11"/>
      <c r="P3756" s="19"/>
      <c r="Q3756" s="11"/>
      <c r="R3756" s="11"/>
      <c r="T3756" s="10"/>
      <c r="U3756" s="10"/>
    </row>
    <row r="3757" spans="5:21" s="8" customFormat="1" ht="30" customHeight="1">
      <c r="E3757" s="10"/>
      <c r="K3757" s="10"/>
      <c r="M3757" s="10"/>
      <c r="N3757" s="11"/>
      <c r="O3757" s="11"/>
      <c r="P3757" s="19"/>
      <c r="Q3757" s="11"/>
      <c r="R3757" s="11"/>
      <c r="T3757" s="10"/>
      <c r="U3757" s="10"/>
    </row>
    <row r="3758" spans="5:21" s="8" customFormat="1" ht="30" customHeight="1">
      <c r="E3758" s="10"/>
      <c r="K3758" s="10"/>
      <c r="M3758" s="10"/>
      <c r="N3758" s="11"/>
      <c r="O3758" s="11"/>
      <c r="P3758" s="19"/>
      <c r="Q3758" s="11"/>
      <c r="R3758" s="11"/>
      <c r="T3758" s="10"/>
      <c r="U3758" s="10"/>
    </row>
    <row r="3759" spans="5:21" s="8" customFormat="1" ht="30" customHeight="1">
      <c r="E3759" s="10"/>
      <c r="K3759" s="10"/>
      <c r="M3759" s="10"/>
      <c r="N3759" s="11"/>
      <c r="O3759" s="11"/>
      <c r="P3759" s="19"/>
      <c r="Q3759" s="11"/>
      <c r="R3759" s="11"/>
      <c r="T3759" s="10"/>
      <c r="U3759" s="10"/>
    </row>
    <row r="3760" spans="5:21" s="8" customFormat="1" ht="30" customHeight="1">
      <c r="E3760" s="10"/>
      <c r="K3760" s="10"/>
      <c r="M3760" s="10"/>
      <c r="N3760" s="11"/>
      <c r="O3760" s="11"/>
      <c r="P3760" s="19"/>
      <c r="Q3760" s="11"/>
      <c r="R3760" s="11"/>
      <c r="T3760" s="10"/>
      <c r="U3760" s="10"/>
    </row>
    <row r="3761" spans="5:21" s="8" customFormat="1" ht="30" customHeight="1">
      <c r="E3761" s="10"/>
      <c r="K3761" s="10"/>
      <c r="M3761" s="10"/>
      <c r="N3761" s="11"/>
      <c r="O3761" s="11"/>
      <c r="P3761" s="19"/>
      <c r="Q3761" s="11"/>
      <c r="R3761" s="11"/>
      <c r="T3761" s="10"/>
      <c r="U3761" s="10"/>
    </row>
    <row r="3762" spans="5:21" s="8" customFormat="1" ht="30" customHeight="1">
      <c r="E3762" s="10"/>
      <c r="K3762" s="10"/>
      <c r="M3762" s="10"/>
      <c r="N3762" s="11"/>
      <c r="O3762" s="11"/>
      <c r="P3762" s="19"/>
      <c r="Q3762" s="11"/>
      <c r="R3762" s="11"/>
      <c r="T3762" s="10"/>
      <c r="U3762" s="10"/>
    </row>
    <row r="3763" spans="5:21" s="8" customFormat="1" ht="30" customHeight="1">
      <c r="E3763" s="10"/>
      <c r="K3763" s="10"/>
      <c r="M3763" s="10"/>
      <c r="N3763" s="11"/>
      <c r="O3763" s="11"/>
      <c r="P3763" s="19"/>
      <c r="Q3763" s="11"/>
      <c r="R3763" s="11"/>
      <c r="T3763" s="10"/>
      <c r="U3763" s="10"/>
    </row>
    <row r="3764" spans="5:21" s="8" customFormat="1" ht="30" customHeight="1">
      <c r="E3764" s="10"/>
      <c r="K3764" s="10"/>
      <c r="M3764" s="10"/>
      <c r="N3764" s="11"/>
      <c r="O3764" s="11"/>
      <c r="P3764" s="19"/>
      <c r="Q3764" s="11"/>
      <c r="R3764" s="11"/>
      <c r="T3764" s="10"/>
      <c r="U3764" s="10"/>
    </row>
    <row r="3765" spans="5:21" s="8" customFormat="1" ht="30" customHeight="1">
      <c r="E3765" s="10"/>
      <c r="K3765" s="10"/>
      <c r="M3765" s="10"/>
      <c r="N3765" s="11"/>
      <c r="O3765" s="11"/>
      <c r="P3765" s="19"/>
      <c r="Q3765" s="11"/>
      <c r="R3765" s="11"/>
      <c r="T3765" s="10"/>
      <c r="U3765" s="10"/>
    </row>
    <row r="3766" spans="5:21" s="8" customFormat="1" ht="30" customHeight="1">
      <c r="E3766" s="10"/>
      <c r="K3766" s="10"/>
      <c r="M3766" s="10"/>
      <c r="N3766" s="11"/>
      <c r="O3766" s="11"/>
      <c r="P3766" s="19"/>
      <c r="Q3766" s="11"/>
      <c r="R3766" s="11"/>
      <c r="T3766" s="10"/>
      <c r="U3766" s="10"/>
    </row>
    <row r="3767" spans="5:21" s="8" customFormat="1" ht="30" customHeight="1">
      <c r="E3767" s="10"/>
      <c r="K3767" s="10"/>
      <c r="M3767" s="10"/>
      <c r="N3767" s="11"/>
      <c r="O3767" s="11"/>
      <c r="P3767" s="19"/>
      <c r="Q3767" s="11"/>
      <c r="R3767" s="11"/>
      <c r="T3767" s="10"/>
      <c r="U3767" s="10"/>
    </row>
    <row r="3768" spans="5:21" s="8" customFormat="1" ht="30" customHeight="1">
      <c r="E3768" s="10"/>
      <c r="K3768" s="10"/>
      <c r="M3768" s="10"/>
      <c r="N3768" s="11"/>
      <c r="O3768" s="11"/>
      <c r="P3768" s="19"/>
      <c r="Q3768" s="11"/>
      <c r="R3768" s="11"/>
      <c r="T3768" s="10"/>
      <c r="U3768" s="10"/>
    </row>
    <row r="3769" spans="5:21" s="8" customFormat="1" ht="30" customHeight="1">
      <c r="E3769" s="10"/>
      <c r="K3769" s="10"/>
      <c r="M3769" s="10"/>
      <c r="N3769" s="11"/>
      <c r="O3769" s="11"/>
      <c r="P3769" s="19"/>
      <c r="Q3769" s="11"/>
      <c r="R3769" s="11"/>
      <c r="T3769" s="10"/>
      <c r="U3769" s="10"/>
    </row>
    <row r="3770" spans="5:21" s="8" customFormat="1" ht="30" customHeight="1">
      <c r="E3770" s="10"/>
      <c r="K3770" s="10"/>
      <c r="M3770" s="10"/>
      <c r="N3770" s="11"/>
      <c r="O3770" s="11"/>
      <c r="P3770" s="19"/>
      <c r="Q3770" s="11"/>
      <c r="R3770" s="11"/>
      <c r="T3770" s="10"/>
      <c r="U3770" s="10"/>
    </row>
    <row r="3771" spans="5:21" s="8" customFormat="1" ht="30" customHeight="1">
      <c r="E3771" s="10"/>
      <c r="K3771" s="10"/>
      <c r="M3771" s="10"/>
      <c r="N3771" s="11"/>
      <c r="O3771" s="11"/>
      <c r="P3771" s="19"/>
      <c r="Q3771" s="11"/>
      <c r="R3771" s="11"/>
      <c r="T3771" s="10"/>
      <c r="U3771" s="10"/>
    </row>
    <row r="3772" spans="5:21" s="8" customFormat="1" ht="30" customHeight="1">
      <c r="E3772" s="10"/>
      <c r="K3772" s="10"/>
      <c r="M3772" s="10"/>
      <c r="N3772" s="11"/>
      <c r="O3772" s="11"/>
      <c r="P3772" s="19"/>
      <c r="Q3772" s="11"/>
      <c r="R3772" s="11"/>
      <c r="T3772" s="10"/>
      <c r="U3772" s="10"/>
    </row>
    <row r="3773" spans="5:21" s="8" customFormat="1" ht="30" customHeight="1">
      <c r="E3773" s="10"/>
      <c r="K3773" s="10"/>
      <c r="M3773" s="10"/>
      <c r="N3773" s="11"/>
      <c r="O3773" s="11"/>
      <c r="P3773" s="19"/>
      <c r="Q3773" s="11"/>
      <c r="R3773" s="11"/>
      <c r="T3773" s="10"/>
      <c r="U3773" s="10"/>
    </row>
    <row r="3774" spans="5:21" s="8" customFormat="1" ht="30" customHeight="1">
      <c r="E3774" s="10"/>
      <c r="K3774" s="10"/>
      <c r="M3774" s="10"/>
      <c r="N3774" s="11"/>
      <c r="O3774" s="11"/>
      <c r="P3774" s="19"/>
      <c r="Q3774" s="11"/>
      <c r="R3774" s="11"/>
      <c r="T3774" s="10"/>
      <c r="U3774" s="10"/>
    </row>
    <row r="3775" spans="5:21" s="8" customFormat="1" ht="30" customHeight="1">
      <c r="E3775" s="10"/>
      <c r="K3775" s="10"/>
      <c r="M3775" s="10"/>
      <c r="N3775" s="11"/>
      <c r="O3775" s="11"/>
      <c r="P3775" s="19"/>
      <c r="Q3775" s="11"/>
      <c r="R3775" s="11"/>
      <c r="T3775" s="10"/>
      <c r="U3775" s="10"/>
    </row>
    <row r="3776" spans="5:21" s="8" customFormat="1" ht="30" customHeight="1">
      <c r="E3776" s="10"/>
      <c r="K3776" s="10"/>
      <c r="M3776" s="10"/>
      <c r="N3776" s="11"/>
      <c r="O3776" s="11"/>
      <c r="P3776" s="19"/>
      <c r="Q3776" s="11"/>
      <c r="R3776" s="11"/>
      <c r="T3776" s="10"/>
      <c r="U3776" s="10"/>
    </row>
    <row r="3777" spans="5:21" s="8" customFormat="1" ht="30" customHeight="1">
      <c r="E3777" s="10"/>
      <c r="K3777" s="10"/>
      <c r="M3777" s="10"/>
      <c r="N3777" s="11"/>
      <c r="O3777" s="11"/>
      <c r="P3777" s="19"/>
      <c r="Q3777" s="11"/>
      <c r="R3777" s="11"/>
      <c r="T3777" s="10"/>
      <c r="U3777" s="10"/>
    </row>
    <row r="3778" spans="5:21" s="8" customFormat="1" ht="30" customHeight="1">
      <c r="E3778" s="10"/>
      <c r="K3778" s="10"/>
      <c r="M3778" s="10"/>
      <c r="N3778" s="11"/>
      <c r="O3778" s="11"/>
      <c r="P3778" s="19"/>
      <c r="Q3778" s="11"/>
      <c r="R3778" s="11"/>
      <c r="T3778" s="10"/>
      <c r="U3778" s="10"/>
    </row>
    <row r="3779" spans="5:21" s="8" customFormat="1" ht="30" customHeight="1">
      <c r="E3779" s="10"/>
      <c r="K3779" s="10"/>
      <c r="M3779" s="10"/>
      <c r="N3779" s="11"/>
      <c r="O3779" s="11"/>
      <c r="P3779" s="19"/>
      <c r="Q3779" s="11"/>
      <c r="R3779" s="11"/>
      <c r="T3779" s="10"/>
      <c r="U3779" s="10"/>
    </row>
    <row r="3780" spans="5:21" s="8" customFormat="1" ht="30" customHeight="1">
      <c r="E3780" s="10"/>
      <c r="K3780" s="10"/>
      <c r="M3780" s="10"/>
      <c r="N3780" s="11"/>
      <c r="O3780" s="11"/>
      <c r="P3780" s="19"/>
      <c r="Q3780" s="11"/>
      <c r="R3780" s="11"/>
      <c r="T3780" s="10"/>
      <c r="U3780" s="10"/>
    </row>
    <row r="3781" spans="5:21" s="8" customFormat="1" ht="30" customHeight="1">
      <c r="E3781" s="10"/>
      <c r="K3781" s="10"/>
      <c r="M3781" s="10"/>
      <c r="N3781" s="11"/>
      <c r="O3781" s="11"/>
      <c r="P3781" s="19"/>
      <c r="Q3781" s="11"/>
      <c r="R3781" s="11"/>
      <c r="T3781" s="10"/>
      <c r="U3781" s="10"/>
    </row>
    <row r="3782" spans="5:21" s="8" customFormat="1" ht="30" customHeight="1">
      <c r="E3782" s="10"/>
      <c r="K3782" s="10"/>
      <c r="M3782" s="10"/>
      <c r="N3782" s="11"/>
      <c r="O3782" s="11"/>
      <c r="P3782" s="19"/>
      <c r="Q3782" s="11"/>
      <c r="R3782" s="11"/>
      <c r="T3782" s="10"/>
      <c r="U3782" s="10"/>
    </row>
    <row r="3783" spans="5:21" s="8" customFormat="1" ht="30" customHeight="1">
      <c r="E3783" s="10"/>
      <c r="K3783" s="10"/>
      <c r="M3783" s="10"/>
      <c r="N3783" s="11"/>
      <c r="O3783" s="11"/>
      <c r="P3783" s="19"/>
      <c r="Q3783" s="11"/>
      <c r="R3783" s="11"/>
      <c r="T3783" s="10"/>
      <c r="U3783" s="10"/>
    </row>
    <row r="3784" spans="5:21" s="8" customFormat="1" ht="30" customHeight="1">
      <c r="E3784" s="10"/>
      <c r="K3784" s="10"/>
      <c r="M3784" s="10"/>
      <c r="N3784" s="11"/>
      <c r="O3784" s="11"/>
      <c r="P3784" s="19"/>
      <c r="Q3784" s="11"/>
      <c r="R3784" s="11"/>
      <c r="T3784" s="10"/>
      <c r="U3784" s="10"/>
    </row>
    <row r="3785" spans="5:21" s="8" customFormat="1" ht="30" customHeight="1">
      <c r="E3785" s="10"/>
      <c r="K3785" s="10"/>
      <c r="M3785" s="10"/>
      <c r="N3785" s="11"/>
      <c r="O3785" s="11"/>
      <c r="P3785" s="19"/>
      <c r="Q3785" s="11"/>
      <c r="R3785" s="11"/>
      <c r="T3785" s="10"/>
      <c r="U3785" s="10"/>
    </row>
    <row r="3786" spans="5:21" s="8" customFormat="1" ht="30" customHeight="1">
      <c r="E3786" s="10"/>
      <c r="K3786" s="10"/>
      <c r="M3786" s="10"/>
      <c r="N3786" s="11"/>
      <c r="O3786" s="11"/>
      <c r="P3786" s="19"/>
      <c r="Q3786" s="11"/>
      <c r="R3786" s="11"/>
      <c r="T3786" s="10"/>
      <c r="U3786" s="10"/>
    </row>
    <row r="3787" spans="5:21" s="8" customFormat="1" ht="30" customHeight="1">
      <c r="E3787" s="10"/>
      <c r="K3787" s="10"/>
      <c r="M3787" s="10"/>
      <c r="N3787" s="11"/>
      <c r="O3787" s="11"/>
      <c r="P3787" s="19"/>
      <c r="Q3787" s="11"/>
      <c r="R3787" s="11"/>
      <c r="T3787" s="10"/>
      <c r="U3787" s="10"/>
    </row>
    <row r="3788" spans="5:21" s="8" customFormat="1" ht="30" customHeight="1">
      <c r="E3788" s="10"/>
      <c r="K3788" s="10"/>
      <c r="M3788" s="10"/>
      <c r="N3788" s="11"/>
      <c r="O3788" s="11"/>
      <c r="P3788" s="19"/>
      <c r="Q3788" s="11"/>
      <c r="R3788" s="11"/>
      <c r="T3788" s="10"/>
      <c r="U3788" s="10"/>
    </row>
    <row r="3789" spans="5:21" s="8" customFormat="1" ht="30" customHeight="1">
      <c r="E3789" s="10"/>
      <c r="K3789" s="10"/>
      <c r="M3789" s="10"/>
      <c r="N3789" s="11"/>
      <c r="O3789" s="11"/>
      <c r="P3789" s="19"/>
      <c r="Q3789" s="11"/>
      <c r="R3789" s="11"/>
      <c r="T3789" s="10"/>
      <c r="U3789" s="10"/>
    </row>
    <row r="3790" spans="5:21" s="8" customFormat="1" ht="30" customHeight="1">
      <c r="E3790" s="10"/>
      <c r="K3790" s="10"/>
      <c r="M3790" s="10"/>
      <c r="N3790" s="11"/>
      <c r="O3790" s="11"/>
      <c r="P3790" s="19"/>
      <c r="Q3790" s="11"/>
      <c r="R3790" s="11"/>
      <c r="T3790" s="10"/>
      <c r="U3790" s="10"/>
    </row>
    <row r="3791" spans="5:21" s="8" customFormat="1" ht="30" customHeight="1">
      <c r="E3791" s="10"/>
      <c r="K3791" s="10"/>
      <c r="M3791" s="10"/>
      <c r="N3791" s="11"/>
      <c r="O3791" s="11"/>
      <c r="P3791" s="19"/>
      <c r="Q3791" s="11"/>
      <c r="R3791" s="11"/>
      <c r="T3791" s="10"/>
      <c r="U3791" s="10"/>
    </row>
    <row r="3792" spans="5:21" s="8" customFormat="1" ht="30" customHeight="1">
      <c r="E3792" s="10"/>
      <c r="K3792" s="10"/>
      <c r="M3792" s="10"/>
      <c r="N3792" s="11"/>
      <c r="O3792" s="11"/>
      <c r="P3792" s="19"/>
      <c r="Q3792" s="11"/>
      <c r="R3792" s="11"/>
      <c r="T3792" s="10"/>
      <c r="U3792" s="10"/>
    </row>
    <row r="3793" spans="5:21" s="8" customFormat="1" ht="30" customHeight="1">
      <c r="E3793" s="10"/>
      <c r="K3793" s="10"/>
      <c r="M3793" s="10"/>
      <c r="N3793" s="11"/>
      <c r="O3793" s="11"/>
      <c r="P3793" s="19"/>
      <c r="Q3793" s="11"/>
      <c r="R3793" s="11"/>
      <c r="T3793" s="10"/>
      <c r="U3793" s="10"/>
    </row>
    <row r="3794" spans="5:21" s="8" customFormat="1" ht="30" customHeight="1">
      <c r="E3794" s="10"/>
      <c r="K3794" s="10"/>
      <c r="M3794" s="10"/>
      <c r="N3794" s="11"/>
      <c r="O3794" s="11"/>
      <c r="P3794" s="19"/>
      <c r="Q3794" s="11"/>
      <c r="R3794" s="11"/>
      <c r="T3794" s="10"/>
      <c r="U3794" s="10"/>
    </row>
    <row r="3795" spans="5:21" s="8" customFormat="1" ht="30" customHeight="1">
      <c r="E3795" s="10"/>
      <c r="K3795" s="10"/>
      <c r="M3795" s="10"/>
      <c r="N3795" s="11"/>
      <c r="O3795" s="11"/>
      <c r="P3795" s="19"/>
      <c r="Q3795" s="11"/>
      <c r="R3795" s="11"/>
      <c r="T3795" s="10"/>
      <c r="U3795" s="10"/>
    </row>
    <row r="3796" spans="5:21" s="8" customFormat="1" ht="30" customHeight="1">
      <c r="E3796" s="10"/>
      <c r="K3796" s="10"/>
      <c r="M3796" s="10"/>
      <c r="N3796" s="11"/>
      <c r="O3796" s="11"/>
      <c r="P3796" s="19"/>
      <c r="Q3796" s="11"/>
      <c r="R3796" s="11"/>
      <c r="T3796" s="10"/>
      <c r="U3796" s="10"/>
    </row>
    <row r="3797" spans="5:21" s="8" customFormat="1" ht="30" customHeight="1">
      <c r="E3797" s="10"/>
      <c r="K3797" s="10"/>
      <c r="M3797" s="10"/>
      <c r="N3797" s="11"/>
      <c r="O3797" s="11"/>
      <c r="P3797" s="19"/>
      <c r="Q3797" s="11"/>
      <c r="R3797" s="11"/>
      <c r="T3797" s="10"/>
      <c r="U3797" s="10"/>
    </row>
    <row r="3798" spans="5:21" s="8" customFormat="1" ht="30" customHeight="1">
      <c r="E3798" s="10"/>
      <c r="K3798" s="10"/>
      <c r="M3798" s="10"/>
      <c r="N3798" s="11"/>
      <c r="O3798" s="11"/>
      <c r="P3798" s="19"/>
      <c r="Q3798" s="11"/>
      <c r="R3798" s="11"/>
      <c r="T3798" s="10"/>
      <c r="U3798" s="10"/>
    </row>
    <row r="3799" spans="5:21" s="8" customFormat="1" ht="30" customHeight="1">
      <c r="E3799" s="10"/>
      <c r="K3799" s="10"/>
      <c r="M3799" s="10"/>
      <c r="N3799" s="11"/>
      <c r="O3799" s="11"/>
      <c r="P3799" s="19"/>
      <c r="Q3799" s="11"/>
      <c r="R3799" s="11"/>
      <c r="T3799" s="10"/>
      <c r="U3799" s="10"/>
    </row>
    <row r="3800" spans="5:21" s="8" customFormat="1" ht="30" customHeight="1">
      <c r="E3800" s="10"/>
      <c r="K3800" s="10"/>
      <c r="M3800" s="10"/>
      <c r="N3800" s="11"/>
      <c r="O3800" s="11"/>
      <c r="P3800" s="19"/>
      <c r="Q3800" s="11"/>
      <c r="R3800" s="11"/>
      <c r="T3800" s="10"/>
      <c r="U3800" s="10"/>
    </row>
    <row r="3801" spans="5:21" s="8" customFormat="1" ht="30" customHeight="1">
      <c r="E3801" s="10"/>
      <c r="K3801" s="10"/>
      <c r="M3801" s="10"/>
      <c r="N3801" s="11"/>
      <c r="O3801" s="11"/>
      <c r="P3801" s="19"/>
      <c r="Q3801" s="11"/>
      <c r="R3801" s="11"/>
      <c r="T3801" s="10"/>
      <c r="U3801" s="10"/>
    </row>
    <row r="3802" spans="5:21" s="8" customFormat="1" ht="30" customHeight="1">
      <c r="E3802" s="10"/>
      <c r="K3802" s="10"/>
      <c r="M3802" s="10"/>
      <c r="N3802" s="11"/>
      <c r="O3802" s="11"/>
      <c r="P3802" s="19"/>
      <c r="Q3802" s="11"/>
      <c r="R3802" s="11"/>
      <c r="T3802" s="10"/>
      <c r="U3802" s="10"/>
    </row>
    <row r="3803" spans="5:21" s="8" customFormat="1" ht="30" customHeight="1">
      <c r="E3803" s="10"/>
      <c r="K3803" s="10"/>
      <c r="M3803" s="10"/>
      <c r="N3803" s="11"/>
      <c r="O3803" s="11"/>
      <c r="P3803" s="19"/>
      <c r="Q3803" s="11"/>
      <c r="R3803" s="11"/>
      <c r="T3803" s="10"/>
      <c r="U3803" s="10"/>
    </row>
    <row r="3804" spans="5:21" s="8" customFormat="1" ht="30" customHeight="1">
      <c r="E3804" s="10"/>
      <c r="K3804" s="10"/>
      <c r="M3804" s="10"/>
      <c r="N3804" s="11"/>
      <c r="O3804" s="11"/>
      <c r="P3804" s="19"/>
      <c r="Q3804" s="11"/>
      <c r="R3804" s="11"/>
      <c r="T3804" s="10"/>
      <c r="U3804" s="10"/>
    </row>
    <row r="3805" spans="5:21" s="8" customFormat="1" ht="30" customHeight="1">
      <c r="E3805" s="10"/>
      <c r="K3805" s="10"/>
      <c r="M3805" s="10"/>
      <c r="N3805" s="11"/>
      <c r="O3805" s="11"/>
      <c r="P3805" s="19"/>
      <c r="Q3805" s="11"/>
      <c r="R3805" s="11"/>
      <c r="T3805" s="10"/>
      <c r="U3805" s="10"/>
    </row>
    <row r="3806" spans="5:21" s="8" customFormat="1" ht="30" customHeight="1">
      <c r="E3806" s="10"/>
      <c r="K3806" s="10"/>
      <c r="M3806" s="10"/>
      <c r="N3806" s="11"/>
      <c r="O3806" s="11"/>
      <c r="P3806" s="19"/>
      <c r="Q3806" s="11"/>
      <c r="R3806" s="11"/>
      <c r="T3806" s="10"/>
      <c r="U3806" s="10"/>
    </row>
    <row r="3807" spans="5:21" s="8" customFormat="1" ht="30" customHeight="1">
      <c r="E3807" s="10"/>
      <c r="K3807" s="10"/>
      <c r="M3807" s="10"/>
      <c r="N3807" s="11"/>
      <c r="O3807" s="11"/>
      <c r="P3807" s="19"/>
      <c r="Q3807" s="11"/>
      <c r="R3807" s="11"/>
      <c r="T3807" s="10"/>
      <c r="U3807" s="10"/>
    </row>
    <row r="3808" spans="5:21" s="8" customFormat="1" ht="30" customHeight="1">
      <c r="E3808" s="10"/>
      <c r="K3808" s="10"/>
      <c r="M3808" s="10"/>
      <c r="N3808" s="11"/>
      <c r="O3808" s="11"/>
      <c r="P3808" s="19"/>
      <c r="Q3808" s="11"/>
      <c r="R3808" s="11"/>
      <c r="T3808" s="10"/>
      <c r="U3808" s="10"/>
    </row>
    <row r="3809" spans="5:21" s="8" customFormat="1" ht="30" customHeight="1">
      <c r="E3809" s="10"/>
      <c r="K3809" s="10"/>
      <c r="M3809" s="10"/>
      <c r="N3809" s="11"/>
      <c r="O3809" s="11"/>
      <c r="P3809" s="19"/>
      <c r="Q3809" s="11"/>
      <c r="R3809" s="11"/>
      <c r="T3809" s="10"/>
      <c r="U3809" s="10"/>
    </row>
    <row r="3810" spans="5:21" s="8" customFormat="1" ht="30" customHeight="1">
      <c r="E3810" s="10"/>
      <c r="K3810" s="10"/>
      <c r="M3810" s="10"/>
      <c r="N3810" s="11"/>
      <c r="O3810" s="11"/>
      <c r="P3810" s="19"/>
      <c r="Q3810" s="11"/>
      <c r="R3810" s="11"/>
      <c r="T3810" s="10"/>
      <c r="U3810" s="10"/>
    </row>
    <row r="3811" spans="5:21" s="8" customFormat="1" ht="30" customHeight="1">
      <c r="E3811" s="10"/>
      <c r="K3811" s="10"/>
      <c r="M3811" s="10"/>
      <c r="N3811" s="11"/>
      <c r="O3811" s="11"/>
      <c r="P3811" s="19"/>
      <c r="Q3811" s="11"/>
      <c r="R3811" s="11"/>
      <c r="T3811" s="10"/>
      <c r="U3811" s="10"/>
    </row>
    <row r="3812" spans="5:21" s="8" customFormat="1" ht="30" customHeight="1">
      <c r="E3812" s="10"/>
      <c r="K3812" s="10"/>
      <c r="M3812" s="10"/>
      <c r="N3812" s="11"/>
      <c r="O3812" s="11"/>
      <c r="P3812" s="19"/>
      <c r="Q3812" s="11"/>
      <c r="R3812" s="11"/>
      <c r="T3812" s="10"/>
      <c r="U3812" s="10"/>
    </row>
    <row r="3813" spans="5:21" s="8" customFormat="1" ht="30" customHeight="1">
      <c r="E3813" s="10"/>
      <c r="K3813" s="10"/>
      <c r="M3813" s="10"/>
      <c r="N3813" s="11"/>
      <c r="O3813" s="11"/>
      <c r="P3813" s="19"/>
      <c r="Q3813" s="11"/>
      <c r="R3813" s="11"/>
      <c r="T3813" s="10"/>
      <c r="U3813" s="10"/>
    </row>
    <row r="3814" spans="5:21" s="8" customFormat="1" ht="30" customHeight="1">
      <c r="E3814" s="10"/>
      <c r="K3814" s="10"/>
      <c r="M3814" s="10"/>
      <c r="N3814" s="11"/>
      <c r="O3814" s="11"/>
      <c r="P3814" s="19"/>
      <c r="Q3814" s="11"/>
      <c r="R3814" s="11"/>
      <c r="T3814" s="10"/>
      <c r="U3814" s="10"/>
    </row>
    <row r="3815" spans="5:21" s="8" customFormat="1" ht="30" customHeight="1">
      <c r="E3815" s="10"/>
      <c r="K3815" s="10"/>
      <c r="M3815" s="10"/>
      <c r="N3815" s="11"/>
      <c r="O3815" s="11"/>
      <c r="P3815" s="19"/>
      <c r="Q3815" s="11"/>
      <c r="R3815" s="11"/>
      <c r="T3815" s="10"/>
      <c r="U3815" s="10"/>
    </row>
    <row r="3816" spans="5:21" s="8" customFormat="1" ht="30" customHeight="1">
      <c r="E3816" s="10"/>
      <c r="K3816" s="10"/>
      <c r="M3816" s="10"/>
      <c r="N3816" s="11"/>
      <c r="O3816" s="11"/>
      <c r="P3816" s="19"/>
      <c r="Q3816" s="11"/>
      <c r="R3816" s="11"/>
      <c r="T3816" s="10"/>
      <c r="U3816" s="10"/>
    </row>
    <row r="3817" spans="5:21" s="8" customFormat="1" ht="30" customHeight="1">
      <c r="E3817" s="10"/>
      <c r="K3817" s="10"/>
      <c r="M3817" s="10"/>
      <c r="N3817" s="11"/>
      <c r="O3817" s="11"/>
      <c r="P3817" s="19"/>
      <c r="Q3817" s="11"/>
      <c r="R3817" s="11"/>
      <c r="T3817" s="10"/>
      <c r="U3817" s="10"/>
    </row>
    <row r="3818" spans="5:21" s="8" customFormat="1" ht="30" customHeight="1">
      <c r="E3818" s="10"/>
      <c r="K3818" s="10"/>
      <c r="M3818" s="10"/>
      <c r="N3818" s="11"/>
      <c r="O3818" s="11"/>
      <c r="P3818" s="19"/>
      <c r="Q3818" s="11"/>
      <c r="R3818" s="11"/>
      <c r="T3818" s="10"/>
      <c r="U3818" s="10"/>
    </row>
    <row r="3819" spans="5:21" s="8" customFormat="1" ht="30" customHeight="1">
      <c r="E3819" s="10"/>
      <c r="K3819" s="10"/>
      <c r="M3819" s="10"/>
      <c r="N3819" s="11"/>
      <c r="O3819" s="11"/>
      <c r="P3819" s="19"/>
      <c r="Q3819" s="11"/>
      <c r="R3819" s="11"/>
      <c r="T3819" s="10"/>
      <c r="U3819" s="10"/>
    </row>
    <row r="3820" spans="5:21" s="8" customFormat="1" ht="30" customHeight="1">
      <c r="E3820" s="10"/>
      <c r="K3820" s="10"/>
      <c r="M3820" s="10"/>
      <c r="N3820" s="11"/>
      <c r="O3820" s="11"/>
      <c r="P3820" s="19"/>
      <c r="Q3820" s="11"/>
      <c r="R3820" s="11"/>
      <c r="T3820" s="10"/>
      <c r="U3820" s="10"/>
    </row>
    <row r="3821" spans="5:21" s="8" customFormat="1" ht="30" customHeight="1">
      <c r="E3821" s="10"/>
      <c r="K3821" s="10"/>
      <c r="M3821" s="10"/>
      <c r="N3821" s="11"/>
      <c r="O3821" s="11"/>
      <c r="P3821" s="19"/>
      <c r="Q3821" s="11"/>
      <c r="R3821" s="11"/>
      <c r="T3821" s="10"/>
      <c r="U3821" s="10"/>
    </row>
    <row r="3822" spans="5:21" s="8" customFormat="1" ht="30" customHeight="1">
      <c r="E3822" s="10"/>
      <c r="K3822" s="10"/>
      <c r="M3822" s="10"/>
      <c r="N3822" s="11"/>
      <c r="O3822" s="11"/>
      <c r="P3822" s="19"/>
      <c r="Q3822" s="11"/>
      <c r="R3822" s="11"/>
      <c r="T3822" s="10"/>
      <c r="U3822" s="10"/>
    </row>
    <row r="3823" spans="5:21" s="8" customFormat="1" ht="30" customHeight="1">
      <c r="E3823" s="10"/>
      <c r="K3823" s="10"/>
      <c r="M3823" s="10"/>
      <c r="N3823" s="11"/>
      <c r="O3823" s="11"/>
      <c r="P3823" s="19"/>
      <c r="Q3823" s="11"/>
      <c r="R3823" s="11"/>
      <c r="T3823" s="10"/>
      <c r="U3823" s="10"/>
    </row>
    <row r="3824" spans="5:21" s="8" customFormat="1" ht="30" customHeight="1">
      <c r="E3824" s="10"/>
      <c r="K3824" s="10"/>
      <c r="M3824" s="10"/>
      <c r="N3824" s="11"/>
      <c r="O3824" s="11"/>
      <c r="P3824" s="19"/>
      <c r="Q3824" s="11"/>
      <c r="R3824" s="11"/>
      <c r="T3824" s="10"/>
      <c r="U3824" s="10"/>
    </row>
    <row r="3825" spans="5:21" s="8" customFormat="1" ht="30" customHeight="1">
      <c r="E3825" s="10"/>
      <c r="K3825" s="10"/>
      <c r="M3825" s="10"/>
      <c r="N3825" s="11"/>
      <c r="O3825" s="11"/>
      <c r="P3825" s="19"/>
      <c r="Q3825" s="11"/>
      <c r="R3825" s="11"/>
      <c r="T3825" s="10"/>
      <c r="U3825" s="10"/>
    </row>
    <row r="3826" spans="5:21" s="8" customFormat="1" ht="30" customHeight="1">
      <c r="E3826" s="10"/>
      <c r="K3826" s="10"/>
      <c r="M3826" s="10"/>
      <c r="N3826" s="11"/>
      <c r="O3826" s="11"/>
      <c r="P3826" s="19"/>
      <c r="Q3826" s="11"/>
      <c r="R3826" s="11"/>
      <c r="T3826" s="10"/>
      <c r="U3826" s="10"/>
    </row>
    <row r="3827" spans="5:21" s="8" customFormat="1" ht="30" customHeight="1">
      <c r="E3827" s="10"/>
      <c r="K3827" s="10"/>
      <c r="M3827" s="10"/>
      <c r="N3827" s="11"/>
      <c r="O3827" s="11"/>
      <c r="P3827" s="19"/>
      <c r="Q3827" s="11"/>
      <c r="R3827" s="11"/>
      <c r="T3827" s="10"/>
      <c r="U3827" s="10"/>
    </row>
    <row r="3828" spans="5:21" s="8" customFormat="1" ht="30" customHeight="1">
      <c r="E3828" s="10"/>
      <c r="K3828" s="10"/>
      <c r="M3828" s="10"/>
      <c r="N3828" s="11"/>
      <c r="O3828" s="11"/>
      <c r="P3828" s="19"/>
      <c r="Q3828" s="11"/>
      <c r="R3828" s="11"/>
      <c r="T3828" s="10"/>
      <c r="U3828" s="10"/>
    </row>
    <row r="3829" spans="5:21" s="8" customFormat="1" ht="30" customHeight="1">
      <c r="E3829" s="10"/>
      <c r="K3829" s="10"/>
      <c r="M3829" s="10"/>
      <c r="N3829" s="11"/>
      <c r="O3829" s="11"/>
      <c r="P3829" s="19"/>
      <c r="Q3829" s="11"/>
      <c r="R3829" s="11"/>
      <c r="T3829" s="10"/>
      <c r="U3829" s="10"/>
    </row>
    <row r="3830" spans="5:21" s="8" customFormat="1" ht="30" customHeight="1">
      <c r="E3830" s="10"/>
      <c r="K3830" s="10"/>
      <c r="M3830" s="10"/>
      <c r="N3830" s="11"/>
      <c r="O3830" s="11"/>
      <c r="P3830" s="19"/>
      <c r="Q3830" s="11"/>
      <c r="R3830" s="11"/>
      <c r="T3830" s="10"/>
      <c r="U3830" s="10"/>
    </row>
    <row r="3831" spans="5:21" s="8" customFormat="1" ht="30" customHeight="1">
      <c r="E3831" s="10"/>
      <c r="K3831" s="10"/>
      <c r="M3831" s="10"/>
      <c r="N3831" s="11"/>
      <c r="O3831" s="11"/>
      <c r="P3831" s="19"/>
      <c r="Q3831" s="11"/>
      <c r="R3831" s="11"/>
      <c r="T3831" s="10"/>
      <c r="U3831" s="10"/>
    </row>
    <row r="3832" spans="5:21" s="8" customFormat="1" ht="30" customHeight="1">
      <c r="E3832" s="10"/>
      <c r="K3832" s="10"/>
      <c r="M3832" s="10"/>
      <c r="N3832" s="11"/>
      <c r="O3832" s="11"/>
      <c r="P3832" s="19"/>
      <c r="Q3832" s="11"/>
      <c r="R3832" s="11"/>
      <c r="T3832" s="10"/>
      <c r="U3832" s="10"/>
    </row>
    <row r="3833" spans="5:21" s="8" customFormat="1" ht="30" customHeight="1">
      <c r="E3833" s="10"/>
      <c r="K3833" s="10"/>
      <c r="M3833" s="10"/>
      <c r="N3833" s="11"/>
      <c r="O3833" s="11"/>
      <c r="P3833" s="19"/>
      <c r="Q3833" s="11"/>
      <c r="R3833" s="11"/>
      <c r="T3833" s="10"/>
      <c r="U3833" s="10"/>
    </row>
    <row r="3834" spans="5:21" s="8" customFormat="1" ht="30" customHeight="1">
      <c r="E3834" s="10"/>
      <c r="K3834" s="10"/>
      <c r="M3834" s="10"/>
      <c r="N3834" s="11"/>
      <c r="O3834" s="11"/>
      <c r="P3834" s="19"/>
      <c r="Q3834" s="11"/>
      <c r="R3834" s="11"/>
      <c r="T3834" s="10"/>
      <c r="U3834" s="10"/>
    </row>
    <row r="3835" spans="5:21" s="8" customFormat="1" ht="30" customHeight="1">
      <c r="E3835" s="10"/>
      <c r="K3835" s="10"/>
      <c r="M3835" s="10"/>
      <c r="N3835" s="11"/>
      <c r="O3835" s="11"/>
      <c r="P3835" s="19"/>
      <c r="Q3835" s="11"/>
      <c r="R3835" s="11"/>
      <c r="T3835" s="10"/>
      <c r="U3835" s="10"/>
    </row>
    <row r="3836" spans="5:21" s="8" customFormat="1" ht="30" customHeight="1">
      <c r="E3836" s="10"/>
      <c r="K3836" s="10"/>
      <c r="M3836" s="10"/>
      <c r="N3836" s="11"/>
      <c r="O3836" s="11"/>
      <c r="P3836" s="19"/>
      <c r="Q3836" s="11"/>
      <c r="R3836" s="11"/>
      <c r="T3836" s="10"/>
      <c r="U3836" s="10"/>
    </row>
    <row r="3837" spans="5:21" s="8" customFormat="1" ht="30" customHeight="1">
      <c r="E3837" s="10"/>
      <c r="K3837" s="10"/>
      <c r="M3837" s="10"/>
      <c r="N3837" s="11"/>
      <c r="O3837" s="11"/>
      <c r="P3837" s="19"/>
      <c r="Q3837" s="11"/>
      <c r="R3837" s="11"/>
      <c r="T3837" s="10"/>
      <c r="U3837" s="10"/>
    </row>
    <row r="3838" spans="5:21" s="8" customFormat="1" ht="30" customHeight="1">
      <c r="E3838" s="10"/>
      <c r="K3838" s="10"/>
      <c r="M3838" s="10"/>
      <c r="N3838" s="11"/>
      <c r="O3838" s="11"/>
      <c r="P3838" s="19"/>
      <c r="Q3838" s="11"/>
      <c r="R3838" s="11"/>
      <c r="T3838" s="10"/>
      <c r="U3838" s="10"/>
    </row>
    <row r="3839" spans="5:21" s="8" customFormat="1" ht="30" customHeight="1">
      <c r="E3839" s="10"/>
      <c r="K3839" s="10"/>
      <c r="M3839" s="10"/>
      <c r="N3839" s="11"/>
      <c r="O3839" s="11"/>
      <c r="P3839" s="19"/>
      <c r="Q3839" s="11"/>
      <c r="R3839" s="11"/>
      <c r="T3839" s="10"/>
      <c r="U3839" s="10"/>
    </row>
    <row r="3840" spans="5:21" s="8" customFormat="1" ht="30" customHeight="1">
      <c r="E3840" s="10"/>
      <c r="K3840" s="10"/>
      <c r="M3840" s="10"/>
      <c r="N3840" s="11"/>
      <c r="O3840" s="11"/>
      <c r="P3840" s="19"/>
      <c r="Q3840" s="11"/>
      <c r="R3840" s="11"/>
      <c r="T3840" s="10"/>
      <c r="U3840" s="10"/>
    </row>
    <row r="3841" spans="5:21" s="8" customFormat="1" ht="30" customHeight="1">
      <c r="E3841" s="10"/>
      <c r="K3841" s="10"/>
      <c r="M3841" s="10"/>
      <c r="N3841" s="11"/>
      <c r="O3841" s="11"/>
      <c r="P3841" s="19"/>
      <c r="Q3841" s="11"/>
      <c r="R3841" s="11"/>
      <c r="T3841" s="10"/>
      <c r="U3841" s="10"/>
    </row>
    <row r="3842" spans="5:21" s="8" customFormat="1" ht="30" customHeight="1">
      <c r="E3842" s="10"/>
      <c r="K3842" s="10"/>
      <c r="M3842" s="10"/>
      <c r="N3842" s="11"/>
      <c r="O3842" s="11"/>
      <c r="P3842" s="19"/>
      <c r="Q3842" s="11"/>
      <c r="R3842" s="11"/>
      <c r="T3842" s="10"/>
      <c r="U3842" s="10"/>
    </row>
    <row r="3843" spans="5:21" s="8" customFormat="1" ht="30" customHeight="1">
      <c r="E3843" s="10"/>
      <c r="K3843" s="10"/>
      <c r="M3843" s="10"/>
      <c r="N3843" s="11"/>
      <c r="O3843" s="11"/>
      <c r="P3843" s="19"/>
      <c r="Q3843" s="11"/>
      <c r="R3843" s="11"/>
      <c r="T3843" s="10"/>
      <c r="U3843" s="10"/>
    </row>
    <row r="3844" spans="5:21" s="8" customFormat="1" ht="30" customHeight="1">
      <c r="E3844" s="10"/>
      <c r="K3844" s="10"/>
      <c r="M3844" s="10"/>
      <c r="N3844" s="11"/>
      <c r="O3844" s="11"/>
      <c r="P3844" s="19"/>
      <c r="Q3844" s="11"/>
      <c r="R3844" s="11"/>
      <c r="T3844" s="10"/>
      <c r="U3844" s="10"/>
    </row>
    <row r="3845" spans="5:21" s="8" customFormat="1" ht="30" customHeight="1">
      <c r="E3845" s="10"/>
      <c r="K3845" s="10"/>
      <c r="M3845" s="10"/>
      <c r="N3845" s="11"/>
      <c r="O3845" s="11"/>
      <c r="P3845" s="19"/>
      <c r="Q3845" s="11"/>
      <c r="R3845" s="11"/>
      <c r="T3845" s="10"/>
      <c r="U3845" s="10"/>
    </row>
    <row r="3846" spans="5:21" s="8" customFormat="1" ht="30" customHeight="1">
      <c r="E3846" s="10"/>
      <c r="K3846" s="10"/>
      <c r="M3846" s="10"/>
      <c r="N3846" s="11"/>
      <c r="O3846" s="11"/>
      <c r="P3846" s="19"/>
      <c r="Q3846" s="11"/>
      <c r="R3846" s="11"/>
      <c r="T3846" s="10"/>
      <c r="U3846" s="10"/>
    </row>
    <row r="3847" spans="5:21" s="8" customFormat="1" ht="30" customHeight="1">
      <c r="E3847" s="10"/>
      <c r="K3847" s="10"/>
      <c r="M3847" s="10"/>
      <c r="N3847" s="11"/>
      <c r="O3847" s="11"/>
      <c r="P3847" s="19"/>
      <c r="Q3847" s="11"/>
      <c r="R3847" s="11"/>
      <c r="T3847" s="10"/>
      <c r="U3847" s="10"/>
    </row>
    <row r="3848" spans="5:21" s="8" customFormat="1" ht="30" customHeight="1">
      <c r="E3848" s="10"/>
      <c r="K3848" s="10"/>
      <c r="M3848" s="10"/>
      <c r="N3848" s="11"/>
      <c r="O3848" s="11"/>
      <c r="P3848" s="19"/>
      <c r="Q3848" s="11"/>
      <c r="R3848" s="11"/>
      <c r="T3848" s="10"/>
      <c r="U3848" s="10"/>
    </row>
    <row r="3849" spans="5:21" s="8" customFormat="1" ht="30" customHeight="1">
      <c r="E3849" s="10"/>
      <c r="K3849" s="10"/>
      <c r="M3849" s="10"/>
      <c r="N3849" s="11"/>
      <c r="O3849" s="11"/>
      <c r="P3849" s="19"/>
      <c r="Q3849" s="11"/>
      <c r="R3849" s="11"/>
      <c r="T3849" s="10"/>
      <c r="U3849" s="10"/>
    </row>
    <row r="3850" spans="5:21" s="8" customFormat="1" ht="30" customHeight="1">
      <c r="E3850" s="10"/>
      <c r="K3850" s="10"/>
      <c r="M3850" s="10"/>
      <c r="N3850" s="11"/>
      <c r="O3850" s="11"/>
      <c r="P3850" s="19"/>
      <c r="Q3850" s="11"/>
      <c r="R3850" s="11"/>
      <c r="T3850" s="10"/>
      <c r="U3850" s="10"/>
    </row>
    <row r="3851" spans="5:21" s="8" customFormat="1" ht="30" customHeight="1">
      <c r="E3851" s="10"/>
      <c r="K3851" s="10"/>
      <c r="M3851" s="10"/>
      <c r="N3851" s="11"/>
      <c r="O3851" s="11"/>
      <c r="P3851" s="19"/>
      <c r="Q3851" s="11"/>
      <c r="R3851" s="11"/>
      <c r="T3851" s="10"/>
      <c r="U3851" s="10"/>
    </row>
    <row r="3852" spans="5:21" s="8" customFormat="1" ht="30" customHeight="1">
      <c r="E3852" s="10"/>
      <c r="K3852" s="10"/>
      <c r="M3852" s="10"/>
      <c r="N3852" s="11"/>
      <c r="O3852" s="11"/>
      <c r="P3852" s="19"/>
      <c r="Q3852" s="11"/>
      <c r="R3852" s="11"/>
      <c r="T3852" s="10"/>
      <c r="U3852" s="10"/>
    </row>
    <row r="3853" spans="5:21" s="8" customFormat="1" ht="30" customHeight="1">
      <c r="E3853" s="10"/>
      <c r="K3853" s="10"/>
      <c r="M3853" s="10"/>
      <c r="N3853" s="11"/>
      <c r="O3853" s="11"/>
      <c r="P3853" s="19"/>
      <c r="Q3853" s="11"/>
      <c r="R3853" s="11"/>
      <c r="T3853" s="10"/>
      <c r="U3853" s="10"/>
    </row>
    <row r="3854" spans="5:21" s="8" customFormat="1" ht="30" customHeight="1">
      <c r="E3854" s="10"/>
      <c r="K3854" s="10"/>
      <c r="M3854" s="10"/>
      <c r="N3854" s="11"/>
      <c r="O3854" s="11"/>
      <c r="P3854" s="19"/>
      <c r="Q3854" s="11"/>
      <c r="R3854" s="11"/>
      <c r="T3854" s="10"/>
      <c r="U3854" s="10"/>
    </row>
    <row r="3855" spans="5:21" s="8" customFormat="1" ht="30" customHeight="1">
      <c r="E3855" s="10"/>
      <c r="K3855" s="10"/>
      <c r="M3855" s="10"/>
      <c r="N3855" s="11"/>
      <c r="O3855" s="11"/>
      <c r="P3855" s="19"/>
      <c r="Q3855" s="11"/>
      <c r="R3855" s="11"/>
      <c r="T3855" s="10"/>
      <c r="U3855" s="10"/>
    </row>
    <row r="3856" spans="5:21" s="8" customFormat="1" ht="30" customHeight="1">
      <c r="E3856" s="10"/>
      <c r="K3856" s="10"/>
      <c r="M3856" s="10"/>
      <c r="N3856" s="11"/>
      <c r="O3856" s="11"/>
      <c r="P3856" s="19"/>
      <c r="Q3856" s="11"/>
      <c r="R3856" s="11"/>
      <c r="T3856" s="10"/>
      <c r="U3856" s="10"/>
    </row>
    <row r="3857" spans="5:21" s="8" customFormat="1" ht="30" customHeight="1">
      <c r="E3857" s="10"/>
      <c r="K3857" s="10"/>
      <c r="M3857" s="10"/>
      <c r="N3857" s="11"/>
      <c r="O3857" s="11"/>
      <c r="P3857" s="19"/>
      <c r="Q3857" s="11"/>
      <c r="R3857" s="11"/>
      <c r="T3857" s="10"/>
      <c r="U3857" s="10"/>
    </row>
    <row r="3858" spans="5:21" s="8" customFormat="1" ht="30" customHeight="1">
      <c r="E3858" s="10"/>
      <c r="K3858" s="10"/>
      <c r="M3858" s="10"/>
      <c r="N3858" s="11"/>
      <c r="O3858" s="11"/>
      <c r="P3858" s="19"/>
      <c r="Q3858" s="11"/>
      <c r="R3858" s="11"/>
      <c r="T3858" s="10"/>
      <c r="U3858" s="10"/>
    </row>
    <row r="3859" spans="5:21" s="8" customFormat="1" ht="30" customHeight="1">
      <c r="E3859" s="10"/>
      <c r="K3859" s="10"/>
      <c r="M3859" s="10"/>
      <c r="N3859" s="11"/>
      <c r="O3859" s="11"/>
      <c r="P3859" s="19"/>
      <c r="Q3859" s="11"/>
      <c r="R3859" s="11"/>
      <c r="T3859" s="10"/>
      <c r="U3859" s="10"/>
    </row>
    <row r="3860" spans="5:21" s="8" customFormat="1" ht="30" customHeight="1">
      <c r="E3860" s="10"/>
      <c r="K3860" s="10"/>
      <c r="M3860" s="10"/>
      <c r="N3860" s="11"/>
      <c r="O3860" s="11"/>
      <c r="P3860" s="19"/>
      <c r="Q3860" s="11"/>
      <c r="R3860" s="11"/>
      <c r="T3860" s="10"/>
      <c r="U3860" s="10"/>
    </row>
    <row r="3861" spans="5:21" s="8" customFormat="1" ht="30" customHeight="1">
      <c r="E3861" s="10"/>
      <c r="K3861" s="10"/>
      <c r="M3861" s="10"/>
      <c r="N3861" s="11"/>
      <c r="O3861" s="11"/>
      <c r="P3861" s="19"/>
      <c r="Q3861" s="11"/>
      <c r="R3861" s="11"/>
      <c r="T3861" s="10"/>
      <c r="U3861" s="10"/>
    </row>
    <row r="3862" spans="5:21" s="8" customFormat="1" ht="30" customHeight="1">
      <c r="E3862" s="10"/>
      <c r="K3862" s="10"/>
      <c r="M3862" s="10"/>
      <c r="N3862" s="11"/>
      <c r="O3862" s="11"/>
      <c r="P3862" s="19"/>
      <c r="Q3862" s="11"/>
      <c r="R3862" s="11"/>
      <c r="T3862" s="10"/>
      <c r="U3862" s="10"/>
    </row>
    <row r="3863" spans="5:21" s="8" customFormat="1" ht="30" customHeight="1">
      <c r="E3863" s="10"/>
      <c r="K3863" s="10"/>
      <c r="M3863" s="10"/>
      <c r="N3863" s="11"/>
      <c r="O3863" s="11"/>
      <c r="P3863" s="19"/>
      <c r="Q3863" s="11"/>
      <c r="R3863" s="11"/>
      <c r="T3863" s="10"/>
      <c r="U3863" s="10"/>
    </row>
    <row r="3864" spans="5:21" s="8" customFormat="1" ht="30" customHeight="1">
      <c r="E3864" s="10"/>
      <c r="K3864" s="10"/>
      <c r="M3864" s="10"/>
      <c r="N3864" s="11"/>
      <c r="O3864" s="11"/>
      <c r="P3864" s="19"/>
      <c r="Q3864" s="11"/>
      <c r="R3864" s="11"/>
      <c r="T3864" s="10"/>
      <c r="U3864" s="10"/>
    </row>
    <row r="3865" spans="5:21" s="8" customFormat="1" ht="30" customHeight="1">
      <c r="E3865" s="10"/>
      <c r="K3865" s="10"/>
      <c r="M3865" s="10"/>
      <c r="N3865" s="11"/>
      <c r="O3865" s="11"/>
      <c r="P3865" s="19"/>
      <c r="Q3865" s="11"/>
      <c r="R3865" s="11"/>
      <c r="T3865" s="10"/>
      <c r="U3865" s="10"/>
    </row>
    <row r="3866" spans="5:21" s="8" customFormat="1" ht="30" customHeight="1">
      <c r="E3866" s="10"/>
      <c r="K3866" s="10"/>
      <c r="M3866" s="10"/>
      <c r="N3866" s="11"/>
      <c r="O3866" s="11"/>
      <c r="P3866" s="19"/>
      <c r="Q3866" s="11"/>
      <c r="R3866" s="11"/>
      <c r="T3866" s="10"/>
      <c r="U3866" s="10"/>
    </row>
    <row r="3867" spans="5:21" s="8" customFormat="1" ht="30" customHeight="1">
      <c r="E3867" s="10"/>
      <c r="K3867" s="10"/>
      <c r="M3867" s="10"/>
      <c r="N3867" s="11"/>
      <c r="O3867" s="11"/>
      <c r="P3867" s="19"/>
      <c r="Q3867" s="11"/>
      <c r="R3867" s="11"/>
      <c r="T3867" s="10"/>
      <c r="U3867" s="10"/>
    </row>
    <row r="3868" spans="5:21" s="8" customFormat="1" ht="30" customHeight="1">
      <c r="E3868" s="10"/>
      <c r="K3868" s="10"/>
      <c r="M3868" s="10"/>
      <c r="N3868" s="11"/>
      <c r="O3868" s="11"/>
      <c r="P3868" s="19"/>
      <c r="Q3868" s="11"/>
      <c r="R3868" s="11"/>
      <c r="T3868" s="10"/>
      <c r="U3868" s="10"/>
    </row>
    <row r="3869" spans="5:21" s="8" customFormat="1" ht="30" customHeight="1">
      <c r="E3869" s="10"/>
      <c r="K3869" s="10"/>
      <c r="M3869" s="10"/>
      <c r="N3869" s="11"/>
      <c r="O3869" s="11"/>
      <c r="P3869" s="19"/>
      <c r="Q3869" s="11"/>
      <c r="R3869" s="11"/>
      <c r="T3869" s="10"/>
      <c r="U3869" s="10"/>
    </row>
    <row r="3870" spans="5:21" s="8" customFormat="1" ht="30" customHeight="1">
      <c r="E3870" s="10"/>
      <c r="K3870" s="10"/>
      <c r="M3870" s="10"/>
      <c r="N3870" s="11"/>
      <c r="O3870" s="11"/>
      <c r="P3870" s="19"/>
      <c r="Q3870" s="11"/>
      <c r="R3870" s="11"/>
      <c r="T3870" s="10"/>
      <c r="U3870" s="10"/>
    </row>
    <row r="3871" spans="5:21" s="8" customFormat="1" ht="30" customHeight="1">
      <c r="E3871" s="10"/>
      <c r="K3871" s="10"/>
      <c r="M3871" s="10"/>
      <c r="N3871" s="11"/>
      <c r="O3871" s="11"/>
      <c r="P3871" s="19"/>
      <c r="Q3871" s="11"/>
      <c r="R3871" s="11"/>
      <c r="T3871" s="10"/>
      <c r="U3871" s="10"/>
    </row>
    <row r="3872" spans="5:21" s="8" customFormat="1" ht="30" customHeight="1">
      <c r="E3872" s="10"/>
      <c r="K3872" s="10"/>
      <c r="M3872" s="10"/>
      <c r="N3872" s="11"/>
      <c r="O3872" s="11"/>
      <c r="P3872" s="19"/>
      <c r="Q3872" s="11"/>
      <c r="R3872" s="11"/>
      <c r="T3872" s="10"/>
      <c r="U3872" s="10"/>
    </row>
    <row r="3873" spans="5:21" s="8" customFormat="1" ht="30" customHeight="1">
      <c r="E3873" s="10"/>
      <c r="K3873" s="10"/>
      <c r="M3873" s="10"/>
      <c r="N3873" s="11"/>
      <c r="O3873" s="11"/>
      <c r="P3873" s="19"/>
      <c r="Q3873" s="11"/>
      <c r="R3873" s="11"/>
      <c r="T3873" s="10"/>
      <c r="U3873" s="10"/>
    </row>
    <row r="3874" spans="5:21" s="8" customFormat="1" ht="30" customHeight="1">
      <c r="E3874" s="10"/>
      <c r="K3874" s="10"/>
      <c r="M3874" s="10"/>
      <c r="N3874" s="11"/>
      <c r="O3874" s="11"/>
      <c r="P3874" s="19"/>
      <c r="Q3874" s="11"/>
      <c r="R3874" s="11"/>
      <c r="T3874" s="10"/>
      <c r="U3874" s="10"/>
    </row>
    <row r="3875" spans="5:21" s="8" customFormat="1" ht="30" customHeight="1">
      <c r="E3875" s="10"/>
      <c r="K3875" s="10"/>
      <c r="M3875" s="10"/>
      <c r="N3875" s="11"/>
      <c r="O3875" s="11"/>
      <c r="P3875" s="19"/>
      <c r="Q3875" s="11"/>
      <c r="R3875" s="11"/>
      <c r="T3875" s="10"/>
      <c r="U3875" s="10"/>
    </row>
    <row r="3876" spans="5:21" s="8" customFormat="1" ht="30" customHeight="1">
      <c r="E3876" s="10"/>
      <c r="K3876" s="10"/>
      <c r="M3876" s="10"/>
      <c r="N3876" s="11"/>
      <c r="O3876" s="11"/>
      <c r="P3876" s="19"/>
      <c r="Q3876" s="11"/>
      <c r="R3876" s="11"/>
      <c r="T3876" s="10"/>
      <c r="U3876" s="10"/>
    </row>
    <row r="3877" spans="5:21" s="8" customFormat="1" ht="30" customHeight="1">
      <c r="E3877" s="10"/>
      <c r="K3877" s="10"/>
      <c r="M3877" s="10"/>
      <c r="N3877" s="11"/>
      <c r="O3877" s="11"/>
      <c r="P3877" s="19"/>
      <c r="Q3877" s="11"/>
      <c r="R3877" s="11"/>
      <c r="T3877" s="10"/>
      <c r="U3877" s="10"/>
    </row>
    <row r="3878" spans="5:21" s="8" customFormat="1" ht="30" customHeight="1">
      <c r="E3878" s="10"/>
      <c r="K3878" s="10"/>
      <c r="M3878" s="10"/>
      <c r="N3878" s="11"/>
      <c r="O3878" s="11"/>
      <c r="P3878" s="19"/>
      <c r="Q3878" s="11"/>
      <c r="R3878" s="11"/>
      <c r="T3878" s="10"/>
      <c r="U3878" s="10"/>
    </row>
    <row r="3879" spans="5:21" s="8" customFormat="1" ht="30" customHeight="1">
      <c r="E3879" s="10"/>
      <c r="K3879" s="10"/>
      <c r="M3879" s="10"/>
      <c r="N3879" s="11"/>
      <c r="O3879" s="11"/>
      <c r="P3879" s="19"/>
      <c r="Q3879" s="11"/>
      <c r="R3879" s="11"/>
      <c r="T3879" s="10"/>
      <c r="U3879" s="10"/>
    </row>
    <row r="3880" spans="5:21" s="8" customFormat="1" ht="30" customHeight="1">
      <c r="E3880" s="10"/>
      <c r="K3880" s="10"/>
      <c r="M3880" s="10"/>
      <c r="N3880" s="11"/>
      <c r="O3880" s="11"/>
      <c r="P3880" s="19"/>
      <c r="Q3880" s="11"/>
      <c r="R3880" s="11"/>
      <c r="T3880" s="10"/>
      <c r="U3880" s="10"/>
    </row>
    <row r="3881" spans="5:21" s="8" customFormat="1" ht="30" customHeight="1">
      <c r="E3881" s="10"/>
      <c r="K3881" s="10"/>
      <c r="M3881" s="10"/>
      <c r="N3881" s="11"/>
      <c r="O3881" s="11"/>
      <c r="P3881" s="19"/>
      <c r="Q3881" s="11"/>
      <c r="R3881" s="11"/>
      <c r="T3881" s="10"/>
      <c r="U3881" s="10"/>
    </row>
    <row r="3882" spans="5:21" s="8" customFormat="1" ht="30" customHeight="1">
      <c r="E3882" s="10"/>
      <c r="K3882" s="10"/>
      <c r="M3882" s="10"/>
      <c r="N3882" s="11"/>
      <c r="O3882" s="11"/>
      <c r="P3882" s="19"/>
      <c r="Q3882" s="11"/>
      <c r="R3882" s="11"/>
      <c r="T3882" s="10"/>
      <c r="U3882" s="10"/>
    </row>
    <row r="3883" spans="5:21" s="8" customFormat="1" ht="30" customHeight="1">
      <c r="E3883" s="10"/>
      <c r="K3883" s="10"/>
      <c r="M3883" s="10"/>
      <c r="N3883" s="11"/>
      <c r="O3883" s="11"/>
      <c r="P3883" s="19"/>
      <c r="Q3883" s="11"/>
      <c r="R3883" s="11"/>
      <c r="T3883" s="10"/>
      <c r="U3883" s="10"/>
    </row>
    <row r="3884" spans="5:21" s="8" customFormat="1" ht="30" customHeight="1">
      <c r="E3884" s="10"/>
      <c r="K3884" s="10"/>
      <c r="M3884" s="10"/>
      <c r="N3884" s="11"/>
      <c r="O3884" s="11"/>
      <c r="P3884" s="19"/>
      <c r="Q3884" s="11"/>
      <c r="R3884" s="11"/>
      <c r="T3884" s="10"/>
      <c r="U3884" s="10"/>
    </row>
    <row r="3885" spans="5:21" s="8" customFormat="1" ht="30" customHeight="1">
      <c r="E3885" s="10"/>
      <c r="K3885" s="10"/>
      <c r="M3885" s="10"/>
      <c r="N3885" s="11"/>
      <c r="O3885" s="11"/>
      <c r="P3885" s="19"/>
      <c r="Q3885" s="11"/>
      <c r="R3885" s="11"/>
      <c r="T3885" s="10"/>
      <c r="U3885" s="10"/>
    </row>
    <row r="3886" spans="5:21" s="8" customFormat="1" ht="30" customHeight="1">
      <c r="E3886" s="10"/>
      <c r="K3886" s="10"/>
      <c r="M3886" s="10"/>
      <c r="N3886" s="11"/>
      <c r="O3886" s="11"/>
      <c r="P3886" s="19"/>
      <c r="Q3886" s="11"/>
      <c r="R3886" s="11"/>
      <c r="T3886" s="10"/>
      <c r="U3886" s="10"/>
    </row>
    <row r="3887" spans="5:21" s="8" customFormat="1" ht="30" customHeight="1">
      <c r="E3887" s="10"/>
      <c r="K3887" s="10"/>
      <c r="M3887" s="10"/>
      <c r="N3887" s="11"/>
      <c r="O3887" s="11"/>
      <c r="P3887" s="19"/>
      <c r="Q3887" s="11"/>
      <c r="R3887" s="11"/>
      <c r="T3887" s="10"/>
      <c r="U3887" s="10"/>
    </row>
    <row r="3888" spans="5:21" s="8" customFormat="1" ht="30" customHeight="1">
      <c r="E3888" s="10"/>
      <c r="K3888" s="10"/>
      <c r="M3888" s="10"/>
      <c r="N3888" s="11"/>
      <c r="O3888" s="11"/>
      <c r="P3888" s="19"/>
      <c r="Q3888" s="11"/>
      <c r="R3888" s="11"/>
      <c r="T3888" s="10"/>
      <c r="U3888" s="10"/>
    </row>
    <row r="3889" spans="5:21" s="8" customFormat="1" ht="30" customHeight="1">
      <c r="E3889" s="10"/>
      <c r="K3889" s="10"/>
      <c r="M3889" s="10"/>
      <c r="N3889" s="11"/>
      <c r="O3889" s="11"/>
      <c r="P3889" s="19"/>
      <c r="Q3889" s="11"/>
      <c r="R3889" s="11"/>
      <c r="T3889" s="10"/>
      <c r="U3889" s="10"/>
    </row>
    <row r="3890" spans="5:21" s="8" customFormat="1" ht="30" customHeight="1">
      <c r="E3890" s="10"/>
      <c r="K3890" s="10"/>
      <c r="M3890" s="10"/>
      <c r="N3890" s="11"/>
      <c r="O3890" s="11"/>
      <c r="P3890" s="19"/>
      <c r="Q3890" s="11"/>
      <c r="R3890" s="11"/>
      <c r="T3890" s="10"/>
      <c r="U3890" s="10"/>
    </row>
    <row r="3891" spans="5:21" s="8" customFormat="1" ht="30" customHeight="1">
      <c r="E3891" s="10"/>
      <c r="K3891" s="10"/>
      <c r="M3891" s="10"/>
      <c r="N3891" s="11"/>
      <c r="O3891" s="11"/>
      <c r="P3891" s="19"/>
      <c r="Q3891" s="11"/>
      <c r="R3891" s="11"/>
      <c r="T3891" s="10"/>
      <c r="U3891" s="10"/>
    </row>
    <row r="3892" spans="5:21" s="8" customFormat="1" ht="30" customHeight="1">
      <c r="E3892" s="10"/>
      <c r="K3892" s="10"/>
      <c r="M3892" s="10"/>
      <c r="N3892" s="11"/>
      <c r="O3892" s="11"/>
      <c r="P3892" s="19"/>
      <c r="Q3892" s="11"/>
      <c r="R3892" s="11"/>
      <c r="T3892" s="10"/>
      <c r="U3892" s="10"/>
    </row>
    <row r="3893" spans="5:21" s="8" customFormat="1" ht="30" customHeight="1">
      <c r="E3893" s="10"/>
      <c r="K3893" s="10"/>
      <c r="M3893" s="10"/>
      <c r="N3893" s="11"/>
      <c r="O3893" s="11"/>
      <c r="P3893" s="19"/>
      <c r="Q3893" s="11"/>
      <c r="R3893" s="11"/>
      <c r="T3893" s="10"/>
      <c r="U3893" s="10"/>
    </row>
    <row r="3894" spans="5:21" s="8" customFormat="1" ht="30" customHeight="1">
      <c r="E3894" s="10"/>
      <c r="K3894" s="10"/>
      <c r="M3894" s="10"/>
      <c r="N3894" s="11"/>
      <c r="O3894" s="11"/>
      <c r="P3894" s="19"/>
      <c r="Q3894" s="11"/>
      <c r="R3894" s="11"/>
      <c r="T3894" s="10"/>
      <c r="U3894" s="10"/>
    </row>
    <row r="3895" spans="5:21" s="8" customFormat="1" ht="30" customHeight="1">
      <c r="E3895" s="10"/>
      <c r="K3895" s="10"/>
      <c r="M3895" s="10"/>
      <c r="N3895" s="11"/>
      <c r="O3895" s="11"/>
      <c r="P3895" s="19"/>
      <c r="Q3895" s="11"/>
      <c r="R3895" s="11"/>
      <c r="T3895" s="10"/>
      <c r="U3895" s="10"/>
    </row>
    <row r="3896" spans="5:21" s="8" customFormat="1" ht="30" customHeight="1">
      <c r="E3896" s="10"/>
      <c r="K3896" s="10"/>
      <c r="M3896" s="10"/>
      <c r="N3896" s="11"/>
      <c r="O3896" s="11"/>
      <c r="P3896" s="19"/>
      <c r="Q3896" s="11"/>
      <c r="R3896" s="11"/>
      <c r="T3896" s="10"/>
      <c r="U3896" s="10"/>
    </row>
    <row r="3897" spans="5:21" s="8" customFormat="1" ht="30" customHeight="1">
      <c r="E3897" s="10"/>
      <c r="K3897" s="10"/>
      <c r="M3897" s="10"/>
      <c r="N3897" s="11"/>
      <c r="O3897" s="11"/>
      <c r="P3897" s="19"/>
      <c r="Q3897" s="11"/>
      <c r="R3897" s="11"/>
      <c r="T3897" s="10"/>
      <c r="U3897" s="10"/>
    </row>
    <row r="3898" spans="5:21" s="8" customFormat="1" ht="30" customHeight="1">
      <c r="E3898" s="10"/>
      <c r="K3898" s="10"/>
      <c r="M3898" s="10"/>
      <c r="N3898" s="11"/>
      <c r="O3898" s="11"/>
      <c r="P3898" s="19"/>
      <c r="Q3898" s="11"/>
      <c r="R3898" s="11"/>
      <c r="T3898" s="10"/>
      <c r="U3898" s="10"/>
    </row>
    <row r="3899" spans="5:21" s="8" customFormat="1" ht="30" customHeight="1">
      <c r="E3899" s="10"/>
      <c r="K3899" s="10"/>
      <c r="M3899" s="10"/>
      <c r="N3899" s="11"/>
      <c r="O3899" s="11"/>
      <c r="P3899" s="19"/>
      <c r="Q3899" s="11"/>
      <c r="R3899" s="11"/>
      <c r="T3899" s="10"/>
      <c r="U3899" s="10"/>
    </row>
    <row r="3900" spans="5:21" s="8" customFormat="1" ht="30" customHeight="1">
      <c r="E3900" s="10"/>
      <c r="K3900" s="10"/>
      <c r="M3900" s="10"/>
      <c r="N3900" s="11"/>
      <c r="O3900" s="11"/>
      <c r="P3900" s="19"/>
      <c r="Q3900" s="11"/>
      <c r="R3900" s="11"/>
      <c r="T3900" s="10"/>
      <c r="U3900" s="10"/>
    </row>
    <row r="3901" spans="5:21" s="8" customFormat="1" ht="30" customHeight="1">
      <c r="E3901" s="10"/>
      <c r="K3901" s="10"/>
      <c r="M3901" s="10"/>
      <c r="N3901" s="11"/>
      <c r="O3901" s="11"/>
      <c r="P3901" s="19"/>
      <c r="Q3901" s="11"/>
      <c r="R3901" s="11"/>
      <c r="T3901" s="10"/>
      <c r="U3901" s="10"/>
    </row>
    <row r="3902" spans="5:21" s="8" customFormat="1" ht="30" customHeight="1">
      <c r="E3902" s="10"/>
      <c r="K3902" s="10"/>
      <c r="M3902" s="10"/>
      <c r="N3902" s="11"/>
      <c r="O3902" s="11"/>
      <c r="P3902" s="19"/>
      <c r="Q3902" s="11"/>
      <c r="R3902" s="11"/>
      <c r="T3902" s="10"/>
      <c r="U3902" s="10"/>
    </row>
    <row r="3903" spans="5:21" s="8" customFormat="1" ht="30" customHeight="1">
      <c r="E3903" s="10"/>
      <c r="K3903" s="10"/>
      <c r="M3903" s="10"/>
      <c r="N3903" s="11"/>
      <c r="O3903" s="11"/>
      <c r="P3903" s="19"/>
      <c r="Q3903" s="11"/>
      <c r="R3903" s="11"/>
      <c r="T3903" s="10"/>
      <c r="U3903" s="10"/>
    </row>
    <row r="3904" spans="5:21" s="8" customFormat="1" ht="30" customHeight="1">
      <c r="E3904" s="10"/>
      <c r="K3904" s="10"/>
      <c r="M3904" s="10"/>
      <c r="N3904" s="11"/>
      <c r="O3904" s="11"/>
      <c r="P3904" s="19"/>
      <c r="Q3904" s="11"/>
      <c r="R3904" s="11"/>
      <c r="T3904" s="10"/>
      <c r="U3904" s="10"/>
    </row>
    <row r="3905" spans="5:21" s="8" customFormat="1" ht="30" customHeight="1">
      <c r="E3905" s="10"/>
      <c r="K3905" s="10"/>
      <c r="M3905" s="10"/>
      <c r="N3905" s="11"/>
      <c r="O3905" s="11"/>
      <c r="P3905" s="19"/>
      <c r="Q3905" s="11"/>
      <c r="R3905" s="11"/>
      <c r="T3905" s="10"/>
      <c r="U3905" s="10"/>
    </row>
    <row r="3906" spans="5:21" s="8" customFormat="1" ht="30" customHeight="1">
      <c r="E3906" s="10"/>
      <c r="K3906" s="10"/>
      <c r="M3906" s="10"/>
      <c r="N3906" s="11"/>
      <c r="O3906" s="11"/>
      <c r="P3906" s="19"/>
      <c r="Q3906" s="11"/>
      <c r="R3906" s="11"/>
      <c r="T3906" s="10"/>
      <c r="U3906" s="10"/>
    </row>
    <row r="3907" spans="5:21" s="8" customFormat="1" ht="30" customHeight="1">
      <c r="E3907" s="10"/>
      <c r="K3907" s="10"/>
      <c r="M3907" s="10"/>
      <c r="N3907" s="11"/>
      <c r="O3907" s="11"/>
      <c r="P3907" s="19"/>
      <c r="Q3907" s="11"/>
      <c r="R3907" s="11"/>
      <c r="T3907" s="10"/>
      <c r="U3907" s="10"/>
    </row>
    <row r="3908" spans="5:21" s="8" customFormat="1" ht="30" customHeight="1">
      <c r="E3908" s="10"/>
      <c r="K3908" s="10"/>
      <c r="M3908" s="10"/>
      <c r="N3908" s="11"/>
      <c r="O3908" s="11"/>
      <c r="P3908" s="19"/>
      <c r="Q3908" s="11"/>
      <c r="R3908" s="11"/>
      <c r="T3908" s="10"/>
      <c r="U3908" s="10"/>
    </row>
    <row r="3909" spans="5:21" s="8" customFormat="1" ht="30" customHeight="1">
      <c r="E3909" s="10"/>
      <c r="K3909" s="10"/>
      <c r="M3909" s="10"/>
      <c r="N3909" s="11"/>
      <c r="O3909" s="11"/>
      <c r="P3909" s="19"/>
      <c r="Q3909" s="11"/>
      <c r="R3909" s="11"/>
      <c r="T3909" s="10"/>
      <c r="U3909" s="10"/>
    </row>
    <row r="3910" spans="5:21" s="8" customFormat="1" ht="30" customHeight="1">
      <c r="E3910" s="10"/>
      <c r="K3910" s="10"/>
      <c r="M3910" s="10"/>
      <c r="N3910" s="11"/>
      <c r="O3910" s="11"/>
      <c r="P3910" s="19"/>
      <c r="Q3910" s="11"/>
      <c r="R3910" s="11"/>
      <c r="T3910" s="10"/>
      <c r="U3910" s="10"/>
    </row>
    <row r="3911" spans="5:21" s="8" customFormat="1" ht="30" customHeight="1">
      <c r="E3911" s="10"/>
      <c r="K3911" s="10"/>
      <c r="M3911" s="10"/>
      <c r="N3911" s="11"/>
      <c r="O3911" s="11"/>
      <c r="P3911" s="19"/>
      <c r="Q3911" s="11"/>
      <c r="R3911" s="11"/>
      <c r="T3911" s="10"/>
      <c r="U3911" s="10"/>
    </row>
    <row r="3912" spans="5:21" s="8" customFormat="1" ht="30" customHeight="1">
      <c r="E3912" s="10"/>
      <c r="K3912" s="10"/>
      <c r="M3912" s="10"/>
      <c r="N3912" s="11"/>
      <c r="O3912" s="11"/>
      <c r="P3912" s="19"/>
      <c r="Q3912" s="11"/>
      <c r="R3912" s="11"/>
      <c r="T3912" s="10"/>
      <c r="U3912" s="10"/>
    </row>
    <row r="3913" spans="5:21" s="8" customFormat="1" ht="30" customHeight="1">
      <c r="E3913" s="10"/>
      <c r="K3913" s="10"/>
      <c r="M3913" s="10"/>
      <c r="N3913" s="11"/>
      <c r="O3913" s="11"/>
      <c r="P3913" s="19"/>
      <c r="Q3913" s="11"/>
      <c r="R3913" s="11"/>
      <c r="T3913" s="10"/>
      <c r="U3913" s="10"/>
    </row>
    <row r="3914" spans="5:21" s="8" customFormat="1" ht="30" customHeight="1">
      <c r="E3914" s="10"/>
      <c r="K3914" s="10"/>
      <c r="M3914" s="10"/>
      <c r="N3914" s="11"/>
      <c r="O3914" s="11"/>
      <c r="P3914" s="19"/>
      <c r="Q3914" s="11"/>
      <c r="R3914" s="11"/>
      <c r="T3914" s="10"/>
      <c r="U3914" s="10"/>
    </row>
    <row r="3915" spans="5:21" s="8" customFormat="1" ht="30" customHeight="1">
      <c r="E3915" s="10"/>
      <c r="K3915" s="10"/>
      <c r="M3915" s="10"/>
      <c r="N3915" s="11"/>
      <c r="O3915" s="11"/>
      <c r="P3915" s="19"/>
      <c r="Q3915" s="11"/>
      <c r="R3915" s="11"/>
      <c r="T3915" s="10"/>
      <c r="U3915" s="10"/>
    </row>
    <row r="3916" spans="5:21" s="8" customFormat="1" ht="30" customHeight="1">
      <c r="E3916" s="10"/>
      <c r="K3916" s="10"/>
      <c r="M3916" s="10"/>
      <c r="N3916" s="11"/>
      <c r="O3916" s="11"/>
      <c r="P3916" s="19"/>
      <c r="Q3916" s="11"/>
      <c r="R3916" s="11"/>
      <c r="T3916" s="10"/>
      <c r="U3916" s="10"/>
    </row>
    <row r="3917" spans="5:21" s="8" customFormat="1" ht="30" customHeight="1">
      <c r="E3917" s="10"/>
      <c r="K3917" s="10"/>
      <c r="M3917" s="10"/>
      <c r="N3917" s="11"/>
      <c r="O3917" s="11"/>
      <c r="P3917" s="19"/>
      <c r="Q3917" s="11"/>
      <c r="R3917" s="11"/>
      <c r="T3917" s="10"/>
      <c r="U3917" s="10"/>
    </row>
    <row r="3918" spans="5:21" s="8" customFormat="1" ht="30" customHeight="1">
      <c r="E3918" s="10"/>
      <c r="K3918" s="10"/>
      <c r="M3918" s="10"/>
      <c r="N3918" s="11"/>
      <c r="O3918" s="11"/>
      <c r="P3918" s="19"/>
      <c r="Q3918" s="11"/>
      <c r="R3918" s="11"/>
      <c r="T3918" s="10"/>
      <c r="U3918" s="10"/>
    </row>
    <row r="3919" spans="5:21" s="8" customFormat="1" ht="30" customHeight="1">
      <c r="E3919" s="10"/>
      <c r="K3919" s="10"/>
      <c r="M3919" s="10"/>
      <c r="N3919" s="11"/>
      <c r="O3919" s="11"/>
      <c r="P3919" s="19"/>
      <c r="Q3919" s="11"/>
      <c r="R3919" s="11"/>
      <c r="T3919" s="10"/>
      <c r="U3919" s="10"/>
    </row>
    <row r="3920" spans="5:21" s="8" customFormat="1" ht="30" customHeight="1">
      <c r="E3920" s="10"/>
      <c r="K3920" s="10"/>
      <c r="M3920" s="10"/>
      <c r="N3920" s="11"/>
      <c r="O3920" s="11"/>
      <c r="P3920" s="19"/>
      <c r="Q3920" s="11"/>
      <c r="R3920" s="11"/>
      <c r="T3920" s="10"/>
      <c r="U3920" s="10"/>
    </row>
    <row r="3921" spans="5:21" s="8" customFormat="1" ht="30" customHeight="1">
      <c r="E3921" s="10"/>
      <c r="K3921" s="10"/>
      <c r="M3921" s="10"/>
      <c r="N3921" s="11"/>
      <c r="O3921" s="11"/>
      <c r="P3921" s="19"/>
      <c r="Q3921" s="11"/>
      <c r="R3921" s="11"/>
      <c r="T3921" s="10"/>
      <c r="U3921" s="10"/>
    </row>
    <row r="3922" spans="5:21" s="8" customFormat="1" ht="30" customHeight="1">
      <c r="E3922" s="10"/>
      <c r="K3922" s="10"/>
      <c r="M3922" s="10"/>
      <c r="N3922" s="11"/>
      <c r="O3922" s="11"/>
      <c r="P3922" s="19"/>
      <c r="Q3922" s="11"/>
      <c r="R3922" s="11"/>
      <c r="T3922" s="10"/>
      <c r="U3922" s="10"/>
    </row>
    <row r="3923" spans="5:21" s="8" customFormat="1" ht="30" customHeight="1">
      <c r="E3923" s="10"/>
      <c r="K3923" s="10"/>
      <c r="M3923" s="10"/>
      <c r="N3923" s="11"/>
      <c r="O3923" s="11"/>
      <c r="P3923" s="19"/>
      <c r="Q3923" s="11"/>
      <c r="R3923" s="11"/>
      <c r="T3923" s="10"/>
      <c r="U3923" s="10"/>
    </row>
    <row r="3924" spans="5:21" s="8" customFormat="1" ht="30" customHeight="1">
      <c r="E3924" s="10"/>
      <c r="K3924" s="10"/>
      <c r="M3924" s="10"/>
      <c r="N3924" s="11"/>
      <c r="O3924" s="11"/>
      <c r="P3924" s="19"/>
      <c r="Q3924" s="11"/>
      <c r="R3924" s="11"/>
      <c r="T3924" s="10"/>
      <c r="U3924" s="10"/>
    </row>
    <row r="3925" spans="5:21" s="8" customFormat="1" ht="30" customHeight="1">
      <c r="E3925" s="10"/>
      <c r="K3925" s="10"/>
      <c r="M3925" s="10"/>
      <c r="N3925" s="11"/>
      <c r="O3925" s="11"/>
      <c r="P3925" s="19"/>
      <c r="Q3925" s="11"/>
      <c r="R3925" s="11"/>
      <c r="T3925" s="10"/>
      <c r="U3925" s="10"/>
    </row>
    <row r="3926" spans="5:21" s="8" customFormat="1" ht="30" customHeight="1">
      <c r="E3926" s="10"/>
      <c r="K3926" s="10"/>
      <c r="M3926" s="10"/>
      <c r="N3926" s="11"/>
      <c r="O3926" s="11"/>
      <c r="P3926" s="19"/>
      <c r="Q3926" s="11"/>
      <c r="R3926" s="11"/>
      <c r="T3926" s="10"/>
      <c r="U3926" s="10"/>
    </row>
    <row r="3927" spans="5:21" s="8" customFormat="1" ht="30" customHeight="1">
      <c r="E3927" s="10"/>
      <c r="K3927" s="10"/>
      <c r="M3927" s="10"/>
      <c r="N3927" s="11"/>
      <c r="O3927" s="11"/>
      <c r="P3927" s="19"/>
      <c r="Q3927" s="11"/>
      <c r="R3927" s="11"/>
      <c r="T3927" s="10"/>
      <c r="U3927" s="10"/>
    </row>
    <row r="3928" spans="5:21" s="8" customFormat="1" ht="30" customHeight="1">
      <c r="E3928" s="10"/>
      <c r="K3928" s="10"/>
      <c r="M3928" s="10"/>
      <c r="N3928" s="11"/>
      <c r="O3928" s="11"/>
      <c r="P3928" s="19"/>
      <c r="Q3928" s="11"/>
      <c r="R3928" s="11"/>
      <c r="T3928" s="10"/>
      <c r="U3928" s="10"/>
    </row>
    <row r="3929" spans="5:21" s="8" customFormat="1" ht="30" customHeight="1">
      <c r="E3929" s="10"/>
      <c r="K3929" s="10"/>
      <c r="M3929" s="10"/>
      <c r="N3929" s="11"/>
      <c r="O3929" s="11"/>
      <c r="P3929" s="19"/>
      <c r="Q3929" s="11"/>
      <c r="R3929" s="11"/>
      <c r="T3929" s="10"/>
      <c r="U3929" s="10"/>
    </row>
    <row r="3930" spans="5:21" s="8" customFormat="1" ht="30" customHeight="1">
      <c r="E3930" s="10"/>
      <c r="K3930" s="10"/>
      <c r="M3930" s="10"/>
      <c r="N3930" s="11"/>
      <c r="O3930" s="11"/>
      <c r="P3930" s="19"/>
      <c r="Q3930" s="11"/>
      <c r="R3930" s="11"/>
      <c r="T3930" s="10"/>
      <c r="U3930" s="10"/>
    </row>
    <row r="3931" spans="5:21" s="8" customFormat="1" ht="30" customHeight="1">
      <c r="E3931" s="10"/>
      <c r="K3931" s="10"/>
      <c r="M3931" s="10"/>
      <c r="N3931" s="11"/>
      <c r="O3931" s="11"/>
      <c r="P3931" s="19"/>
      <c r="Q3931" s="11"/>
      <c r="R3931" s="11"/>
      <c r="T3931" s="10"/>
      <c r="U3931" s="10"/>
    </row>
    <row r="3932" spans="5:21" s="8" customFormat="1" ht="30" customHeight="1">
      <c r="E3932" s="10"/>
      <c r="K3932" s="10"/>
      <c r="M3932" s="10"/>
      <c r="N3932" s="11"/>
      <c r="O3932" s="11"/>
      <c r="P3932" s="19"/>
      <c r="Q3932" s="11"/>
      <c r="R3932" s="11"/>
      <c r="T3932" s="10"/>
      <c r="U3932" s="10"/>
    </row>
    <row r="3933" spans="5:21" s="8" customFormat="1" ht="30" customHeight="1">
      <c r="E3933" s="10"/>
      <c r="K3933" s="10"/>
      <c r="M3933" s="10"/>
      <c r="N3933" s="11"/>
      <c r="O3933" s="11"/>
      <c r="P3933" s="19"/>
      <c r="Q3933" s="11"/>
      <c r="R3933" s="11"/>
      <c r="T3933" s="10"/>
      <c r="U3933" s="10"/>
    </row>
    <row r="3934" spans="5:21" s="8" customFormat="1" ht="30" customHeight="1">
      <c r="E3934" s="10"/>
      <c r="K3934" s="10"/>
      <c r="M3934" s="10"/>
      <c r="N3934" s="11"/>
      <c r="O3934" s="11"/>
      <c r="P3934" s="19"/>
      <c r="Q3934" s="11"/>
      <c r="R3934" s="11"/>
      <c r="T3934" s="10"/>
      <c r="U3934" s="10"/>
    </row>
    <row r="3935" spans="5:21" s="8" customFormat="1" ht="30" customHeight="1">
      <c r="E3935" s="10"/>
      <c r="K3935" s="10"/>
      <c r="M3935" s="10"/>
      <c r="N3935" s="11"/>
      <c r="O3935" s="11"/>
      <c r="P3935" s="19"/>
      <c r="Q3935" s="11"/>
      <c r="R3935" s="11"/>
      <c r="T3935" s="10"/>
      <c r="U3935" s="10"/>
    </row>
    <row r="3936" spans="5:21" s="8" customFormat="1" ht="30" customHeight="1">
      <c r="E3936" s="10"/>
      <c r="K3936" s="10"/>
      <c r="M3936" s="10"/>
      <c r="N3936" s="11"/>
      <c r="O3936" s="11"/>
      <c r="P3936" s="19"/>
      <c r="Q3936" s="11"/>
      <c r="R3936" s="11"/>
      <c r="T3936" s="10"/>
      <c r="U3936" s="10"/>
    </row>
    <row r="3937" spans="5:21" s="8" customFormat="1" ht="30" customHeight="1">
      <c r="E3937" s="10"/>
      <c r="K3937" s="10"/>
      <c r="M3937" s="10"/>
      <c r="N3937" s="11"/>
      <c r="O3937" s="11"/>
      <c r="P3937" s="19"/>
      <c r="Q3937" s="11"/>
      <c r="R3937" s="11"/>
      <c r="T3937" s="10"/>
      <c r="U3937" s="10"/>
    </row>
    <row r="3938" spans="5:21" s="8" customFormat="1" ht="30" customHeight="1">
      <c r="E3938" s="10"/>
      <c r="K3938" s="10"/>
      <c r="M3938" s="10"/>
      <c r="N3938" s="11"/>
      <c r="O3938" s="11"/>
      <c r="P3938" s="19"/>
      <c r="Q3938" s="11"/>
      <c r="R3938" s="11"/>
      <c r="T3938" s="10"/>
      <c r="U3938" s="10"/>
    </row>
    <row r="3939" spans="5:21" s="8" customFormat="1" ht="30" customHeight="1">
      <c r="E3939" s="10"/>
      <c r="K3939" s="10"/>
      <c r="M3939" s="10"/>
      <c r="N3939" s="11"/>
      <c r="O3939" s="11"/>
      <c r="P3939" s="19"/>
      <c r="Q3939" s="11"/>
      <c r="R3939" s="11"/>
      <c r="T3939" s="10"/>
      <c r="U3939" s="10"/>
    </row>
    <row r="3940" spans="5:21" s="8" customFormat="1" ht="30" customHeight="1">
      <c r="E3940" s="10"/>
      <c r="K3940" s="10"/>
      <c r="M3940" s="10"/>
      <c r="N3940" s="11"/>
      <c r="O3940" s="11"/>
      <c r="P3940" s="19"/>
      <c r="Q3940" s="11"/>
      <c r="R3940" s="11"/>
      <c r="T3940" s="10"/>
      <c r="U3940" s="10"/>
    </row>
    <row r="3941" spans="5:21" s="8" customFormat="1" ht="30" customHeight="1">
      <c r="E3941" s="10"/>
      <c r="K3941" s="10"/>
      <c r="M3941" s="10"/>
      <c r="N3941" s="11"/>
      <c r="O3941" s="11"/>
      <c r="P3941" s="19"/>
      <c r="Q3941" s="11"/>
      <c r="R3941" s="11"/>
      <c r="T3941" s="10"/>
      <c r="U3941" s="10"/>
    </row>
    <row r="3942" spans="5:21" s="8" customFormat="1" ht="30" customHeight="1">
      <c r="E3942" s="10"/>
      <c r="K3942" s="10"/>
      <c r="M3942" s="10"/>
      <c r="N3942" s="11"/>
      <c r="O3942" s="11"/>
      <c r="P3942" s="19"/>
      <c r="Q3942" s="11"/>
      <c r="R3942" s="11"/>
      <c r="T3942" s="10"/>
      <c r="U3942" s="10"/>
    </row>
    <row r="3943" spans="5:21" s="8" customFormat="1" ht="30" customHeight="1">
      <c r="E3943" s="10"/>
      <c r="K3943" s="10"/>
      <c r="M3943" s="10"/>
      <c r="N3943" s="11"/>
      <c r="O3943" s="11"/>
      <c r="P3943" s="19"/>
      <c r="Q3943" s="11"/>
      <c r="R3943" s="11"/>
      <c r="T3943" s="10"/>
      <c r="U3943" s="10"/>
    </row>
    <row r="3944" spans="5:21" s="8" customFormat="1" ht="30" customHeight="1">
      <c r="E3944" s="10"/>
      <c r="K3944" s="10"/>
      <c r="M3944" s="10"/>
      <c r="N3944" s="11"/>
      <c r="O3944" s="11"/>
      <c r="P3944" s="19"/>
      <c r="Q3944" s="11"/>
      <c r="R3944" s="11"/>
      <c r="T3944" s="10"/>
      <c r="U3944" s="10"/>
    </row>
    <row r="3945" spans="5:21" s="8" customFormat="1" ht="30" customHeight="1">
      <c r="E3945" s="10"/>
      <c r="K3945" s="10"/>
      <c r="M3945" s="10"/>
      <c r="N3945" s="11"/>
      <c r="O3945" s="11"/>
      <c r="P3945" s="19"/>
      <c r="Q3945" s="11"/>
      <c r="R3945" s="11"/>
      <c r="T3945" s="10"/>
      <c r="U3945" s="10"/>
    </row>
    <row r="3946" spans="5:21" s="8" customFormat="1" ht="30" customHeight="1">
      <c r="E3946" s="10"/>
      <c r="K3946" s="10"/>
      <c r="M3946" s="10"/>
      <c r="N3946" s="11"/>
      <c r="O3946" s="11"/>
      <c r="P3946" s="19"/>
      <c r="Q3946" s="11"/>
      <c r="R3946" s="11"/>
      <c r="T3946" s="10"/>
      <c r="U3946" s="10"/>
    </row>
    <row r="3947" spans="5:21" s="8" customFormat="1" ht="30" customHeight="1">
      <c r="E3947" s="10"/>
      <c r="K3947" s="10"/>
      <c r="M3947" s="10"/>
      <c r="N3947" s="11"/>
      <c r="O3947" s="11"/>
      <c r="P3947" s="19"/>
      <c r="Q3947" s="11"/>
      <c r="R3947" s="11"/>
      <c r="T3947" s="10"/>
      <c r="U3947" s="10"/>
    </row>
    <row r="3948" spans="5:21" s="8" customFormat="1" ht="30" customHeight="1">
      <c r="E3948" s="10"/>
      <c r="K3948" s="10"/>
      <c r="M3948" s="10"/>
      <c r="N3948" s="11"/>
      <c r="O3948" s="11"/>
      <c r="P3948" s="19"/>
      <c r="Q3948" s="11"/>
      <c r="R3948" s="11"/>
      <c r="T3948" s="10"/>
      <c r="U3948" s="10"/>
    </row>
    <row r="3949" spans="5:21" s="8" customFormat="1" ht="30" customHeight="1">
      <c r="E3949" s="10"/>
      <c r="K3949" s="10"/>
      <c r="M3949" s="10"/>
      <c r="N3949" s="11"/>
      <c r="O3949" s="11"/>
      <c r="P3949" s="19"/>
      <c r="Q3949" s="11"/>
      <c r="R3949" s="11"/>
      <c r="T3949" s="10"/>
      <c r="U3949" s="10"/>
    </row>
    <row r="3950" spans="5:21" s="8" customFormat="1" ht="30" customHeight="1">
      <c r="E3950" s="10"/>
      <c r="K3950" s="10"/>
      <c r="M3950" s="10"/>
      <c r="N3950" s="11"/>
      <c r="O3950" s="11"/>
      <c r="P3950" s="19"/>
      <c r="Q3950" s="11"/>
      <c r="R3950" s="11"/>
      <c r="T3950" s="10"/>
      <c r="U3950" s="10"/>
    </row>
    <row r="3951" spans="5:21" s="8" customFormat="1" ht="30" customHeight="1">
      <c r="E3951" s="10"/>
      <c r="K3951" s="10"/>
      <c r="M3951" s="10"/>
      <c r="N3951" s="11"/>
      <c r="O3951" s="11"/>
      <c r="P3951" s="19"/>
      <c r="Q3951" s="11"/>
      <c r="R3951" s="11"/>
      <c r="T3951" s="10"/>
      <c r="U3951" s="10"/>
    </row>
    <row r="3952" spans="5:21" s="8" customFormat="1" ht="30" customHeight="1">
      <c r="E3952" s="10"/>
      <c r="K3952" s="10"/>
      <c r="M3952" s="10"/>
      <c r="N3952" s="11"/>
      <c r="O3952" s="11"/>
      <c r="P3952" s="19"/>
      <c r="Q3952" s="11"/>
      <c r="R3952" s="11"/>
      <c r="T3952" s="10"/>
      <c r="U3952" s="10"/>
    </row>
    <row r="3953" spans="5:21" s="8" customFormat="1" ht="30" customHeight="1">
      <c r="E3953" s="10"/>
      <c r="K3953" s="10"/>
      <c r="M3953" s="10"/>
      <c r="N3953" s="11"/>
      <c r="O3953" s="11"/>
      <c r="P3953" s="19"/>
      <c r="Q3953" s="11"/>
      <c r="R3953" s="11"/>
      <c r="T3953" s="10"/>
      <c r="U3953" s="10"/>
    </row>
    <row r="3954" spans="5:21" s="8" customFormat="1" ht="30" customHeight="1">
      <c r="E3954" s="10"/>
      <c r="K3954" s="10"/>
      <c r="M3954" s="10"/>
      <c r="N3954" s="11"/>
      <c r="O3954" s="11"/>
      <c r="P3954" s="19"/>
      <c r="Q3954" s="11"/>
      <c r="R3954" s="11"/>
      <c r="T3954" s="10"/>
      <c r="U3954" s="10"/>
    </row>
    <row r="3955" spans="5:21" s="8" customFormat="1" ht="30" customHeight="1">
      <c r="E3955" s="10"/>
      <c r="K3955" s="10"/>
      <c r="M3955" s="10"/>
      <c r="N3955" s="11"/>
      <c r="O3955" s="11"/>
      <c r="P3955" s="19"/>
      <c r="Q3955" s="11"/>
      <c r="R3955" s="11"/>
      <c r="T3955" s="10"/>
      <c r="U3955" s="10"/>
    </row>
    <row r="3956" spans="5:21" s="8" customFormat="1" ht="30" customHeight="1">
      <c r="E3956" s="10"/>
      <c r="K3956" s="10"/>
      <c r="M3956" s="10"/>
      <c r="N3956" s="11"/>
      <c r="O3956" s="11"/>
      <c r="P3956" s="19"/>
      <c r="Q3956" s="11"/>
      <c r="R3956" s="11"/>
      <c r="T3956" s="10"/>
      <c r="U3956" s="10"/>
    </row>
    <row r="3957" spans="5:21" s="8" customFormat="1" ht="30" customHeight="1">
      <c r="E3957" s="10"/>
      <c r="K3957" s="10"/>
      <c r="M3957" s="10"/>
      <c r="N3957" s="11"/>
      <c r="O3957" s="11"/>
      <c r="P3957" s="19"/>
      <c r="Q3957" s="11"/>
      <c r="R3957" s="11"/>
      <c r="T3957" s="10"/>
      <c r="U3957" s="10"/>
    </row>
    <row r="3958" spans="5:21" s="8" customFormat="1" ht="30" customHeight="1">
      <c r="E3958" s="10"/>
      <c r="K3958" s="10"/>
      <c r="M3958" s="10"/>
      <c r="N3958" s="11"/>
      <c r="O3958" s="11"/>
      <c r="P3958" s="19"/>
      <c r="Q3958" s="11"/>
      <c r="R3958" s="11"/>
      <c r="T3958" s="10"/>
      <c r="U3958" s="10"/>
    </row>
    <row r="3959" spans="5:21" s="8" customFormat="1" ht="30" customHeight="1">
      <c r="E3959" s="10"/>
      <c r="K3959" s="10"/>
      <c r="M3959" s="10"/>
      <c r="N3959" s="11"/>
      <c r="O3959" s="11"/>
      <c r="P3959" s="19"/>
      <c r="Q3959" s="11"/>
      <c r="R3959" s="11"/>
      <c r="T3959" s="10"/>
      <c r="U3959" s="10"/>
    </row>
    <row r="3960" spans="5:21" s="8" customFormat="1" ht="30" customHeight="1">
      <c r="E3960" s="10"/>
      <c r="K3960" s="10"/>
      <c r="M3960" s="10"/>
      <c r="N3960" s="11"/>
      <c r="O3960" s="11"/>
      <c r="P3960" s="19"/>
      <c r="Q3960" s="11"/>
      <c r="R3960" s="11"/>
      <c r="T3960" s="10"/>
      <c r="U3960" s="10"/>
    </row>
    <row r="3961" spans="5:21" s="8" customFormat="1" ht="30" customHeight="1">
      <c r="E3961" s="10"/>
      <c r="K3961" s="10"/>
      <c r="M3961" s="10"/>
      <c r="N3961" s="11"/>
      <c r="O3961" s="11"/>
      <c r="P3961" s="19"/>
      <c r="Q3961" s="11"/>
      <c r="R3961" s="11"/>
      <c r="T3961" s="10"/>
      <c r="U3961" s="10"/>
    </row>
    <row r="3962" spans="5:21" s="8" customFormat="1" ht="30" customHeight="1">
      <c r="E3962" s="10"/>
      <c r="K3962" s="10"/>
      <c r="M3962" s="10"/>
      <c r="N3962" s="11"/>
      <c r="O3962" s="11"/>
      <c r="P3962" s="19"/>
      <c r="Q3962" s="11"/>
      <c r="R3962" s="11"/>
      <c r="T3962" s="10"/>
      <c r="U3962" s="10"/>
    </row>
    <row r="3963" spans="5:21" s="8" customFormat="1" ht="30" customHeight="1">
      <c r="E3963" s="10"/>
      <c r="K3963" s="10"/>
      <c r="M3963" s="10"/>
      <c r="N3963" s="11"/>
      <c r="O3963" s="11"/>
      <c r="P3963" s="19"/>
      <c r="Q3963" s="11"/>
      <c r="R3963" s="11"/>
      <c r="T3963" s="10"/>
      <c r="U3963" s="10"/>
    </row>
    <row r="3964" spans="5:21" s="8" customFormat="1" ht="30" customHeight="1">
      <c r="E3964" s="10"/>
      <c r="K3964" s="10"/>
      <c r="M3964" s="10"/>
      <c r="N3964" s="11"/>
      <c r="O3964" s="11"/>
      <c r="P3964" s="19"/>
      <c r="Q3964" s="11"/>
      <c r="R3964" s="11"/>
      <c r="T3964" s="10"/>
      <c r="U3964" s="10"/>
    </row>
    <row r="3965" spans="5:21" s="8" customFormat="1" ht="30" customHeight="1">
      <c r="E3965" s="10"/>
      <c r="K3965" s="10"/>
      <c r="M3965" s="10"/>
      <c r="N3965" s="11"/>
      <c r="O3965" s="11"/>
      <c r="P3965" s="19"/>
      <c r="Q3965" s="11"/>
      <c r="R3965" s="11"/>
      <c r="T3965" s="10"/>
      <c r="U3965" s="10"/>
    </row>
    <row r="3966" spans="5:21" s="8" customFormat="1" ht="30" customHeight="1">
      <c r="E3966" s="10"/>
      <c r="K3966" s="10"/>
      <c r="M3966" s="10"/>
      <c r="N3966" s="11"/>
      <c r="O3966" s="11"/>
      <c r="P3966" s="19"/>
      <c r="Q3966" s="11"/>
      <c r="R3966" s="11"/>
      <c r="T3966" s="10"/>
      <c r="U3966" s="10"/>
    </row>
    <row r="3967" spans="5:21" s="8" customFormat="1" ht="30" customHeight="1">
      <c r="E3967" s="10"/>
      <c r="K3967" s="10"/>
      <c r="M3967" s="10"/>
      <c r="N3967" s="11"/>
      <c r="O3967" s="11"/>
      <c r="P3967" s="19"/>
      <c r="Q3967" s="11"/>
      <c r="R3967" s="11"/>
      <c r="T3967" s="10"/>
      <c r="U3967" s="10"/>
    </row>
    <row r="3968" spans="5:21" s="8" customFormat="1" ht="30" customHeight="1">
      <c r="E3968" s="10"/>
      <c r="K3968" s="10"/>
      <c r="M3968" s="10"/>
      <c r="N3968" s="11"/>
      <c r="O3968" s="11"/>
      <c r="P3968" s="19"/>
      <c r="Q3968" s="11"/>
      <c r="R3968" s="11"/>
      <c r="T3968" s="10"/>
      <c r="U3968" s="10"/>
    </row>
    <row r="3969" spans="5:21" s="8" customFormat="1" ht="30" customHeight="1">
      <c r="E3969" s="10"/>
      <c r="K3969" s="10"/>
      <c r="M3969" s="10"/>
      <c r="N3969" s="11"/>
      <c r="O3969" s="11"/>
      <c r="P3969" s="19"/>
      <c r="Q3969" s="11"/>
      <c r="R3969" s="11"/>
      <c r="T3969" s="10"/>
      <c r="U3969" s="10"/>
    </row>
    <row r="3970" spans="5:21" s="8" customFormat="1" ht="30" customHeight="1">
      <c r="E3970" s="10"/>
      <c r="K3970" s="10"/>
      <c r="M3970" s="10"/>
      <c r="N3970" s="11"/>
      <c r="O3970" s="11"/>
      <c r="P3970" s="19"/>
      <c r="Q3970" s="11"/>
      <c r="R3970" s="11"/>
      <c r="T3970" s="10"/>
      <c r="U3970" s="10"/>
    </row>
    <row r="3971" spans="5:21" s="8" customFormat="1" ht="30" customHeight="1">
      <c r="E3971" s="10"/>
      <c r="K3971" s="10"/>
      <c r="M3971" s="10"/>
      <c r="N3971" s="11"/>
      <c r="O3971" s="11"/>
      <c r="P3971" s="19"/>
      <c r="Q3971" s="11"/>
      <c r="R3971" s="11"/>
      <c r="T3971" s="10"/>
      <c r="U3971" s="10"/>
    </row>
    <row r="3972" spans="5:21" s="8" customFormat="1" ht="30" customHeight="1">
      <c r="E3972" s="10"/>
      <c r="K3972" s="10"/>
      <c r="M3972" s="10"/>
      <c r="N3972" s="11"/>
      <c r="O3972" s="11"/>
      <c r="P3972" s="19"/>
      <c r="Q3972" s="11"/>
      <c r="R3972" s="11"/>
      <c r="T3972" s="10"/>
      <c r="U3972" s="10"/>
    </row>
    <row r="3973" spans="5:21" s="8" customFormat="1" ht="30" customHeight="1">
      <c r="E3973" s="10"/>
      <c r="K3973" s="10"/>
      <c r="M3973" s="10"/>
      <c r="N3973" s="11"/>
      <c r="O3973" s="11"/>
      <c r="P3973" s="19"/>
      <c r="Q3973" s="11"/>
      <c r="R3973" s="11"/>
      <c r="T3973" s="10"/>
      <c r="U3973" s="10"/>
    </row>
    <row r="3974" spans="5:21" s="8" customFormat="1" ht="30" customHeight="1">
      <c r="E3974" s="10"/>
      <c r="K3974" s="10"/>
      <c r="M3974" s="10"/>
      <c r="N3974" s="11"/>
      <c r="O3974" s="11"/>
      <c r="P3974" s="19"/>
      <c r="Q3974" s="11"/>
      <c r="R3974" s="11"/>
      <c r="T3974" s="10"/>
      <c r="U3974" s="10"/>
    </row>
    <row r="3975" spans="5:21" s="8" customFormat="1" ht="30" customHeight="1">
      <c r="E3975" s="10"/>
      <c r="K3975" s="10"/>
      <c r="M3975" s="10"/>
      <c r="N3975" s="11"/>
      <c r="O3975" s="11"/>
      <c r="P3975" s="19"/>
      <c r="Q3975" s="11"/>
      <c r="R3975" s="11"/>
      <c r="T3975" s="10"/>
      <c r="U3975" s="10"/>
    </row>
    <row r="3976" spans="5:21" s="8" customFormat="1" ht="30" customHeight="1">
      <c r="E3976" s="10"/>
      <c r="K3976" s="10"/>
      <c r="M3976" s="10"/>
      <c r="N3976" s="11"/>
      <c r="O3976" s="11"/>
      <c r="P3976" s="19"/>
      <c r="Q3976" s="11"/>
      <c r="R3976" s="11"/>
      <c r="T3976" s="10"/>
      <c r="U3976" s="10"/>
    </row>
    <row r="3977" spans="5:21" s="8" customFormat="1" ht="30" customHeight="1">
      <c r="E3977" s="10"/>
      <c r="K3977" s="10"/>
      <c r="M3977" s="10"/>
      <c r="N3977" s="11"/>
      <c r="O3977" s="11"/>
      <c r="P3977" s="19"/>
      <c r="Q3977" s="11"/>
      <c r="R3977" s="11"/>
      <c r="T3977" s="10"/>
      <c r="U3977" s="10"/>
    </row>
    <row r="3978" spans="5:21" s="8" customFormat="1" ht="30" customHeight="1">
      <c r="E3978" s="10"/>
      <c r="K3978" s="10"/>
      <c r="M3978" s="10"/>
      <c r="N3978" s="11"/>
      <c r="O3978" s="11"/>
      <c r="P3978" s="19"/>
      <c r="Q3978" s="11"/>
      <c r="R3978" s="11"/>
      <c r="T3978" s="10"/>
      <c r="U3978" s="10"/>
    </row>
    <row r="3979" spans="5:21" s="8" customFormat="1" ht="30" customHeight="1">
      <c r="E3979" s="10"/>
      <c r="K3979" s="10"/>
      <c r="M3979" s="10"/>
      <c r="N3979" s="11"/>
      <c r="O3979" s="11"/>
      <c r="P3979" s="19"/>
      <c r="Q3979" s="11"/>
      <c r="R3979" s="11"/>
      <c r="T3979" s="10"/>
      <c r="U3979" s="10"/>
    </row>
    <row r="3980" spans="5:21" s="8" customFormat="1" ht="30" customHeight="1">
      <c r="E3980" s="10"/>
      <c r="K3980" s="10"/>
      <c r="M3980" s="10"/>
      <c r="N3980" s="11"/>
      <c r="O3980" s="11"/>
      <c r="P3980" s="19"/>
      <c r="Q3980" s="11"/>
      <c r="R3980" s="11"/>
      <c r="T3980" s="10"/>
      <c r="U3980" s="10"/>
    </row>
    <row r="3981" spans="5:21" s="8" customFormat="1" ht="30" customHeight="1">
      <c r="E3981" s="10"/>
      <c r="K3981" s="10"/>
      <c r="M3981" s="10"/>
      <c r="N3981" s="11"/>
      <c r="O3981" s="11"/>
      <c r="P3981" s="19"/>
      <c r="Q3981" s="11"/>
      <c r="R3981" s="11"/>
      <c r="T3981" s="10"/>
      <c r="U3981" s="10"/>
    </row>
    <row r="3982" spans="5:21" s="8" customFormat="1" ht="30" customHeight="1">
      <c r="E3982" s="10"/>
      <c r="K3982" s="10"/>
      <c r="M3982" s="10"/>
      <c r="N3982" s="11"/>
      <c r="O3982" s="11"/>
      <c r="P3982" s="19"/>
      <c r="Q3982" s="11"/>
      <c r="R3982" s="11"/>
      <c r="T3982" s="10"/>
      <c r="U3982" s="10"/>
    </row>
    <row r="3983" spans="5:21" s="8" customFormat="1" ht="30" customHeight="1">
      <c r="E3983" s="10"/>
      <c r="K3983" s="10"/>
      <c r="M3983" s="10"/>
      <c r="N3983" s="11"/>
      <c r="O3983" s="11"/>
      <c r="P3983" s="19"/>
      <c r="Q3983" s="11"/>
      <c r="R3983" s="11"/>
      <c r="T3983" s="10"/>
      <c r="U3983" s="10"/>
    </row>
    <row r="3984" spans="5:21" s="8" customFormat="1" ht="30" customHeight="1">
      <c r="E3984" s="10"/>
      <c r="K3984" s="10"/>
      <c r="M3984" s="10"/>
      <c r="N3984" s="11"/>
      <c r="O3984" s="11"/>
      <c r="P3984" s="19"/>
      <c r="Q3984" s="11"/>
      <c r="R3984" s="11"/>
      <c r="T3984" s="10"/>
      <c r="U3984" s="10"/>
    </row>
    <row r="3985" spans="5:21" s="8" customFormat="1" ht="30" customHeight="1">
      <c r="E3985" s="10"/>
      <c r="K3985" s="10"/>
      <c r="M3985" s="10"/>
      <c r="N3985" s="11"/>
      <c r="O3985" s="11"/>
      <c r="P3985" s="19"/>
      <c r="Q3985" s="11"/>
      <c r="R3985" s="11"/>
      <c r="T3985" s="10"/>
      <c r="U3985" s="10"/>
    </row>
    <row r="3986" spans="5:21" s="8" customFormat="1" ht="30" customHeight="1">
      <c r="E3986" s="10"/>
      <c r="K3986" s="10"/>
      <c r="M3986" s="10"/>
      <c r="N3986" s="11"/>
      <c r="O3986" s="11"/>
      <c r="P3986" s="19"/>
      <c r="Q3986" s="11"/>
      <c r="R3986" s="11"/>
      <c r="T3986" s="10"/>
      <c r="U3986" s="10"/>
    </row>
    <row r="3987" spans="5:21" s="8" customFormat="1" ht="30" customHeight="1">
      <c r="E3987" s="10"/>
      <c r="K3987" s="10"/>
      <c r="M3987" s="10"/>
      <c r="N3987" s="11"/>
      <c r="O3987" s="11"/>
      <c r="P3987" s="19"/>
      <c r="Q3987" s="11"/>
      <c r="R3987" s="11"/>
      <c r="T3987" s="10"/>
      <c r="U3987" s="10"/>
    </row>
    <row r="3988" spans="5:21" s="8" customFormat="1" ht="30" customHeight="1">
      <c r="E3988" s="10"/>
      <c r="K3988" s="10"/>
      <c r="M3988" s="10"/>
      <c r="N3988" s="11"/>
      <c r="O3988" s="11"/>
      <c r="P3988" s="19"/>
      <c r="Q3988" s="11"/>
      <c r="R3988" s="11"/>
      <c r="T3988" s="10"/>
      <c r="U3988" s="10"/>
    </row>
    <row r="3989" spans="5:21" s="8" customFormat="1" ht="30" customHeight="1">
      <c r="E3989" s="10"/>
      <c r="K3989" s="10"/>
      <c r="M3989" s="10"/>
      <c r="N3989" s="11"/>
      <c r="O3989" s="11"/>
      <c r="P3989" s="19"/>
      <c r="Q3989" s="11"/>
      <c r="R3989" s="11"/>
      <c r="T3989" s="10"/>
      <c r="U3989" s="10"/>
    </row>
    <row r="3990" spans="5:21" s="8" customFormat="1" ht="30" customHeight="1">
      <c r="E3990" s="10"/>
      <c r="K3990" s="10"/>
      <c r="M3990" s="10"/>
      <c r="N3990" s="11"/>
      <c r="O3990" s="11"/>
      <c r="P3990" s="19"/>
      <c r="Q3990" s="11"/>
      <c r="R3990" s="11"/>
      <c r="T3990" s="10"/>
      <c r="U3990" s="10"/>
    </row>
    <row r="3991" spans="5:21" s="8" customFormat="1" ht="30" customHeight="1">
      <c r="E3991" s="10"/>
      <c r="K3991" s="10"/>
      <c r="M3991" s="10"/>
      <c r="N3991" s="11"/>
      <c r="O3991" s="11"/>
      <c r="P3991" s="19"/>
      <c r="Q3991" s="11"/>
      <c r="R3991" s="11"/>
      <c r="T3991" s="10"/>
      <c r="U3991" s="10"/>
    </row>
    <row r="3992" spans="5:21" s="8" customFormat="1" ht="30" customHeight="1">
      <c r="E3992" s="10"/>
      <c r="K3992" s="10"/>
      <c r="M3992" s="10"/>
      <c r="N3992" s="11"/>
      <c r="O3992" s="11"/>
      <c r="P3992" s="19"/>
      <c r="Q3992" s="11"/>
      <c r="R3992" s="11"/>
      <c r="T3992" s="10"/>
      <c r="U3992" s="10"/>
    </row>
    <row r="3993" spans="5:21" s="8" customFormat="1" ht="30" customHeight="1">
      <c r="E3993" s="10"/>
      <c r="K3993" s="10"/>
      <c r="M3993" s="10"/>
      <c r="N3993" s="11"/>
      <c r="O3993" s="11"/>
      <c r="P3993" s="19"/>
      <c r="Q3993" s="11"/>
      <c r="R3993" s="11"/>
      <c r="T3993" s="10"/>
      <c r="U3993" s="10"/>
    </row>
    <row r="3994" spans="5:21" s="8" customFormat="1" ht="30" customHeight="1">
      <c r="E3994" s="10"/>
      <c r="K3994" s="10"/>
      <c r="M3994" s="10"/>
      <c r="N3994" s="11"/>
      <c r="O3994" s="11"/>
      <c r="P3994" s="19"/>
      <c r="Q3994" s="11"/>
      <c r="R3994" s="11"/>
      <c r="T3994" s="10"/>
      <c r="U3994" s="10"/>
    </row>
    <row r="3995" spans="5:21" s="8" customFormat="1" ht="30" customHeight="1">
      <c r="E3995" s="10"/>
      <c r="K3995" s="10"/>
      <c r="M3995" s="10"/>
      <c r="N3995" s="11"/>
      <c r="O3995" s="11"/>
      <c r="P3995" s="19"/>
      <c r="Q3995" s="11"/>
      <c r="R3995" s="11"/>
      <c r="T3995" s="10"/>
      <c r="U3995" s="10"/>
    </row>
    <row r="3996" spans="5:21" s="8" customFormat="1" ht="30" customHeight="1">
      <c r="E3996" s="10"/>
      <c r="K3996" s="10"/>
      <c r="M3996" s="10"/>
      <c r="N3996" s="11"/>
      <c r="O3996" s="11"/>
      <c r="P3996" s="19"/>
      <c r="Q3996" s="11"/>
      <c r="R3996" s="11"/>
      <c r="T3996" s="10"/>
      <c r="U3996" s="10"/>
    </row>
    <row r="3997" spans="5:21" s="8" customFormat="1" ht="30" customHeight="1">
      <c r="E3997" s="10"/>
      <c r="K3997" s="10"/>
      <c r="M3997" s="10"/>
      <c r="N3997" s="11"/>
      <c r="O3997" s="11"/>
      <c r="P3997" s="19"/>
      <c r="Q3997" s="11"/>
      <c r="R3997" s="11"/>
      <c r="T3997" s="10"/>
      <c r="U3997" s="10"/>
    </row>
    <row r="3998" spans="5:21" s="8" customFormat="1" ht="30" customHeight="1">
      <c r="E3998" s="10"/>
      <c r="K3998" s="10"/>
      <c r="M3998" s="10"/>
      <c r="N3998" s="11"/>
      <c r="O3998" s="11"/>
      <c r="P3998" s="19"/>
      <c r="Q3998" s="11"/>
      <c r="R3998" s="11"/>
      <c r="T3998" s="10"/>
      <c r="U3998" s="10"/>
    </row>
    <row r="3999" spans="5:21" s="8" customFormat="1" ht="30" customHeight="1">
      <c r="E3999" s="10"/>
      <c r="K3999" s="10"/>
      <c r="M3999" s="10"/>
      <c r="N3999" s="11"/>
      <c r="O3999" s="11"/>
      <c r="P3999" s="19"/>
      <c r="Q3999" s="11"/>
      <c r="R3999" s="11"/>
      <c r="T3999" s="10"/>
      <c r="U3999" s="10"/>
    </row>
    <row r="4000" spans="5:21" s="8" customFormat="1" ht="30" customHeight="1">
      <c r="E4000" s="10"/>
      <c r="K4000" s="10"/>
      <c r="M4000" s="10"/>
      <c r="N4000" s="11"/>
      <c r="O4000" s="11"/>
      <c r="P4000" s="19"/>
      <c r="Q4000" s="11"/>
      <c r="R4000" s="11"/>
      <c r="T4000" s="10"/>
      <c r="U4000" s="10"/>
    </row>
    <row r="4001" spans="5:21" s="8" customFormat="1" ht="30" customHeight="1">
      <c r="E4001" s="10"/>
      <c r="K4001" s="10"/>
      <c r="M4001" s="10"/>
      <c r="N4001" s="11"/>
      <c r="O4001" s="11"/>
      <c r="P4001" s="19"/>
      <c r="Q4001" s="11"/>
      <c r="R4001" s="11"/>
      <c r="T4001" s="10"/>
      <c r="U4001" s="10"/>
    </row>
    <row r="4002" spans="5:21" s="8" customFormat="1" ht="30" customHeight="1">
      <c r="E4002" s="10"/>
      <c r="K4002" s="10"/>
      <c r="M4002" s="10"/>
      <c r="N4002" s="11"/>
      <c r="O4002" s="11"/>
      <c r="P4002" s="19"/>
      <c r="Q4002" s="11"/>
      <c r="R4002" s="11"/>
      <c r="T4002" s="10"/>
      <c r="U4002" s="10"/>
    </row>
    <row r="4003" spans="5:21" s="8" customFormat="1" ht="30" customHeight="1">
      <c r="E4003" s="10"/>
      <c r="K4003" s="10"/>
      <c r="M4003" s="10"/>
      <c r="N4003" s="11"/>
      <c r="O4003" s="11"/>
      <c r="P4003" s="19"/>
      <c r="Q4003" s="11"/>
      <c r="R4003" s="11"/>
      <c r="T4003" s="10"/>
      <c r="U4003" s="10"/>
    </row>
    <row r="4004" spans="5:21" s="8" customFormat="1" ht="30" customHeight="1">
      <c r="E4004" s="10"/>
      <c r="K4004" s="10"/>
      <c r="M4004" s="10"/>
      <c r="N4004" s="11"/>
      <c r="O4004" s="11"/>
      <c r="P4004" s="19"/>
      <c r="Q4004" s="11"/>
      <c r="R4004" s="11"/>
      <c r="T4004" s="10"/>
      <c r="U4004" s="10"/>
    </row>
    <row r="4005" spans="5:21" s="8" customFormat="1" ht="30" customHeight="1">
      <c r="E4005" s="10"/>
      <c r="K4005" s="10"/>
      <c r="M4005" s="10"/>
      <c r="N4005" s="11"/>
      <c r="O4005" s="11"/>
      <c r="P4005" s="19"/>
      <c r="Q4005" s="11"/>
      <c r="R4005" s="11"/>
      <c r="T4005" s="10"/>
      <c r="U4005" s="10"/>
    </row>
    <row r="4006" spans="5:21" s="8" customFormat="1" ht="30" customHeight="1">
      <c r="E4006" s="10"/>
      <c r="K4006" s="10"/>
      <c r="M4006" s="10"/>
      <c r="N4006" s="11"/>
      <c r="O4006" s="11"/>
      <c r="P4006" s="19"/>
      <c r="Q4006" s="11"/>
      <c r="R4006" s="11"/>
      <c r="T4006" s="10"/>
      <c r="U4006" s="10"/>
    </row>
    <row r="4007" spans="5:21" s="8" customFormat="1" ht="30" customHeight="1">
      <c r="E4007" s="10"/>
      <c r="K4007" s="10"/>
      <c r="M4007" s="10"/>
      <c r="N4007" s="11"/>
      <c r="O4007" s="11"/>
      <c r="P4007" s="19"/>
      <c r="Q4007" s="11"/>
      <c r="R4007" s="11"/>
      <c r="T4007" s="10"/>
      <c r="U4007" s="10"/>
    </row>
    <row r="4008" spans="5:21" s="8" customFormat="1" ht="30" customHeight="1">
      <c r="E4008" s="10"/>
      <c r="K4008" s="10"/>
      <c r="M4008" s="10"/>
      <c r="N4008" s="11"/>
      <c r="O4008" s="11"/>
      <c r="P4008" s="19"/>
      <c r="Q4008" s="11"/>
      <c r="R4008" s="11"/>
      <c r="T4008" s="10"/>
      <c r="U4008" s="10"/>
    </row>
    <row r="4009" spans="5:21" s="8" customFormat="1" ht="30" customHeight="1">
      <c r="E4009" s="10"/>
      <c r="K4009" s="10"/>
      <c r="M4009" s="10"/>
      <c r="N4009" s="11"/>
      <c r="O4009" s="11"/>
      <c r="P4009" s="19"/>
      <c r="Q4009" s="11"/>
      <c r="R4009" s="11"/>
      <c r="T4009" s="10"/>
      <c r="U4009" s="10"/>
    </row>
    <row r="4010" spans="5:21" s="8" customFormat="1" ht="30" customHeight="1">
      <c r="E4010" s="10"/>
      <c r="K4010" s="10"/>
      <c r="M4010" s="10"/>
      <c r="N4010" s="11"/>
      <c r="O4010" s="11"/>
      <c r="P4010" s="19"/>
      <c r="Q4010" s="11"/>
      <c r="R4010" s="11"/>
      <c r="T4010" s="10"/>
      <c r="U4010" s="10"/>
    </row>
    <row r="4011" spans="5:21" s="8" customFormat="1" ht="30" customHeight="1">
      <c r="E4011" s="10"/>
      <c r="K4011" s="10"/>
      <c r="M4011" s="10"/>
      <c r="N4011" s="11"/>
      <c r="O4011" s="11"/>
      <c r="P4011" s="19"/>
      <c r="Q4011" s="11"/>
      <c r="R4011" s="11"/>
      <c r="T4011" s="10"/>
      <c r="U4011" s="10"/>
    </row>
    <row r="4012" spans="5:21" s="8" customFormat="1" ht="30" customHeight="1">
      <c r="E4012" s="10"/>
      <c r="K4012" s="10"/>
      <c r="M4012" s="10"/>
      <c r="N4012" s="11"/>
      <c r="O4012" s="11"/>
      <c r="P4012" s="19"/>
      <c r="Q4012" s="11"/>
      <c r="R4012" s="11"/>
      <c r="T4012" s="10"/>
      <c r="U4012" s="10"/>
    </row>
    <row r="4013" spans="5:21" s="8" customFormat="1" ht="30" customHeight="1">
      <c r="E4013" s="10"/>
      <c r="K4013" s="10"/>
      <c r="M4013" s="10"/>
      <c r="N4013" s="11"/>
      <c r="O4013" s="11"/>
      <c r="P4013" s="19"/>
      <c r="Q4013" s="11"/>
      <c r="R4013" s="11"/>
      <c r="T4013" s="10"/>
      <c r="U4013" s="10"/>
    </row>
    <row r="4014" spans="5:21" s="8" customFormat="1" ht="30" customHeight="1">
      <c r="E4014" s="10"/>
      <c r="K4014" s="10"/>
      <c r="M4014" s="10"/>
      <c r="N4014" s="11"/>
      <c r="O4014" s="11"/>
      <c r="P4014" s="19"/>
      <c r="Q4014" s="11"/>
      <c r="R4014" s="11"/>
      <c r="T4014" s="10"/>
      <c r="U4014" s="10"/>
    </row>
    <row r="4015" spans="5:21" s="8" customFormat="1" ht="30" customHeight="1">
      <c r="E4015" s="10"/>
      <c r="K4015" s="10"/>
      <c r="M4015" s="10"/>
      <c r="N4015" s="11"/>
      <c r="O4015" s="11"/>
      <c r="P4015" s="19"/>
      <c r="Q4015" s="11"/>
      <c r="R4015" s="11"/>
      <c r="T4015" s="10"/>
      <c r="U4015" s="10"/>
    </row>
    <row r="4016" spans="5:21" s="8" customFormat="1" ht="30" customHeight="1">
      <c r="E4016" s="10"/>
      <c r="K4016" s="10"/>
      <c r="M4016" s="10"/>
      <c r="N4016" s="11"/>
      <c r="O4016" s="11"/>
      <c r="P4016" s="19"/>
      <c r="Q4016" s="11"/>
      <c r="R4016" s="11"/>
      <c r="T4016" s="10"/>
      <c r="U4016" s="10"/>
    </row>
    <row r="4017" spans="5:21" s="8" customFormat="1" ht="30" customHeight="1">
      <c r="E4017" s="10"/>
      <c r="K4017" s="10"/>
      <c r="M4017" s="10"/>
      <c r="N4017" s="11"/>
      <c r="O4017" s="11"/>
      <c r="P4017" s="19"/>
      <c r="Q4017" s="11"/>
      <c r="R4017" s="11"/>
      <c r="T4017" s="10"/>
      <c r="U4017" s="10"/>
    </row>
    <row r="4018" spans="5:21" s="8" customFormat="1" ht="30" customHeight="1">
      <c r="E4018" s="10"/>
      <c r="K4018" s="10"/>
      <c r="M4018" s="10"/>
      <c r="N4018" s="11"/>
      <c r="O4018" s="11"/>
      <c r="P4018" s="19"/>
      <c r="Q4018" s="11"/>
      <c r="R4018" s="11"/>
      <c r="T4018" s="10"/>
      <c r="U4018" s="10"/>
    </row>
    <row r="4019" spans="5:21" s="8" customFormat="1" ht="30" customHeight="1">
      <c r="E4019" s="10"/>
      <c r="K4019" s="10"/>
      <c r="M4019" s="10"/>
      <c r="N4019" s="11"/>
      <c r="O4019" s="11"/>
      <c r="P4019" s="19"/>
      <c r="Q4019" s="11"/>
      <c r="R4019" s="11"/>
      <c r="T4019" s="10"/>
      <c r="U4019" s="10"/>
    </row>
    <row r="4020" spans="5:21" s="8" customFormat="1" ht="30" customHeight="1">
      <c r="E4020" s="10"/>
      <c r="K4020" s="10"/>
      <c r="M4020" s="10"/>
      <c r="N4020" s="11"/>
      <c r="O4020" s="11"/>
      <c r="P4020" s="19"/>
      <c r="Q4020" s="11"/>
      <c r="R4020" s="11"/>
      <c r="T4020" s="10"/>
      <c r="U4020" s="10"/>
    </row>
    <row r="4021" spans="5:21" s="8" customFormat="1" ht="30" customHeight="1">
      <c r="E4021" s="10"/>
      <c r="K4021" s="10"/>
      <c r="M4021" s="10"/>
      <c r="N4021" s="11"/>
      <c r="O4021" s="11"/>
      <c r="P4021" s="19"/>
      <c r="Q4021" s="11"/>
      <c r="R4021" s="11"/>
      <c r="T4021" s="10"/>
      <c r="U4021" s="10"/>
    </row>
    <row r="4022" spans="5:21" s="8" customFormat="1" ht="30" customHeight="1">
      <c r="E4022" s="10"/>
      <c r="K4022" s="10"/>
      <c r="M4022" s="10"/>
      <c r="N4022" s="11"/>
      <c r="O4022" s="11"/>
      <c r="P4022" s="19"/>
      <c r="Q4022" s="11"/>
      <c r="R4022" s="11"/>
      <c r="T4022" s="10"/>
      <c r="U4022" s="10"/>
    </row>
    <row r="4023" spans="5:21" s="8" customFormat="1" ht="30" customHeight="1">
      <c r="E4023" s="10"/>
      <c r="K4023" s="10"/>
      <c r="M4023" s="10"/>
      <c r="N4023" s="11"/>
      <c r="O4023" s="11"/>
      <c r="P4023" s="19"/>
      <c r="Q4023" s="11"/>
      <c r="R4023" s="11"/>
      <c r="T4023" s="10"/>
      <c r="U4023" s="10"/>
    </row>
    <row r="4024" spans="5:21" s="8" customFormat="1" ht="30" customHeight="1">
      <c r="E4024" s="10"/>
      <c r="K4024" s="10"/>
      <c r="M4024" s="10"/>
      <c r="N4024" s="11"/>
      <c r="O4024" s="11"/>
      <c r="P4024" s="19"/>
      <c r="Q4024" s="11"/>
      <c r="R4024" s="11"/>
      <c r="T4024" s="10"/>
      <c r="U4024" s="10"/>
    </row>
    <row r="4025" spans="5:21" s="8" customFormat="1" ht="30" customHeight="1">
      <c r="E4025" s="10"/>
      <c r="K4025" s="10"/>
      <c r="M4025" s="10"/>
      <c r="N4025" s="11"/>
      <c r="O4025" s="11"/>
      <c r="P4025" s="19"/>
      <c r="Q4025" s="11"/>
      <c r="R4025" s="11"/>
      <c r="T4025" s="10"/>
      <c r="U4025" s="10"/>
    </row>
    <row r="4026" spans="5:21" s="8" customFormat="1" ht="30" customHeight="1">
      <c r="E4026" s="10"/>
      <c r="K4026" s="10"/>
      <c r="M4026" s="10"/>
      <c r="N4026" s="11"/>
      <c r="O4026" s="11"/>
      <c r="P4026" s="19"/>
      <c r="Q4026" s="11"/>
      <c r="R4026" s="11"/>
      <c r="T4026" s="10"/>
      <c r="U4026" s="10"/>
    </row>
    <row r="4027" spans="5:21" s="8" customFormat="1" ht="30" customHeight="1">
      <c r="E4027" s="10"/>
      <c r="K4027" s="10"/>
      <c r="M4027" s="10"/>
      <c r="N4027" s="11"/>
      <c r="O4027" s="11"/>
      <c r="P4027" s="19"/>
      <c r="Q4027" s="11"/>
      <c r="R4027" s="11"/>
      <c r="T4027" s="10"/>
      <c r="U4027" s="10"/>
    </row>
    <row r="4028" spans="5:21" s="8" customFormat="1" ht="30" customHeight="1">
      <c r="E4028" s="10"/>
      <c r="K4028" s="10"/>
      <c r="M4028" s="10"/>
      <c r="N4028" s="11"/>
      <c r="O4028" s="11"/>
      <c r="P4028" s="19"/>
      <c r="Q4028" s="11"/>
      <c r="R4028" s="11"/>
      <c r="T4028" s="10"/>
      <c r="U4028" s="10"/>
    </row>
    <row r="4029" spans="5:21" s="8" customFormat="1" ht="30" customHeight="1">
      <c r="E4029" s="10"/>
      <c r="K4029" s="10"/>
      <c r="M4029" s="10"/>
      <c r="N4029" s="11"/>
      <c r="O4029" s="11"/>
      <c r="P4029" s="19"/>
      <c r="Q4029" s="11"/>
      <c r="R4029" s="11"/>
      <c r="T4029" s="10"/>
      <c r="U4029" s="10"/>
    </row>
    <row r="4030" spans="5:21" s="8" customFormat="1" ht="30" customHeight="1">
      <c r="E4030" s="10"/>
      <c r="K4030" s="10"/>
      <c r="M4030" s="10"/>
      <c r="N4030" s="11"/>
      <c r="O4030" s="11"/>
      <c r="P4030" s="19"/>
      <c r="Q4030" s="11"/>
      <c r="R4030" s="11"/>
      <c r="T4030" s="10"/>
      <c r="U4030" s="10"/>
    </row>
    <row r="4031" spans="5:21" s="8" customFormat="1" ht="30" customHeight="1">
      <c r="E4031" s="10"/>
      <c r="K4031" s="10"/>
      <c r="M4031" s="10"/>
      <c r="N4031" s="11"/>
      <c r="O4031" s="11"/>
      <c r="P4031" s="19"/>
      <c r="Q4031" s="11"/>
      <c r="R4031" s="11"/>
      <c r="T4031" s="10"/>
      <c r="U4031" s="10"/>
    </row>
    <row r="4032" spans="5:21" s="8" customFormat="1" ht="30" customHeight="1">
      <c r="E4032" s="10"/>
      <c r="K4032" s="10"/>
      <c r="M4032" s="10"/>
      <c r="N4032" s="11"/>
      <c r="O4032" s="11"/>
      <c r="P4032" s="19"/>
      <c r="Q4032" s="11"/>
      <c r="R4032" s="11"/>
      <c r="T4032" s="10"/>
      <c r="U4032" s="10"/>
    </row>
    <row r="4033" spans="5:21" s="8" customFormat="1" ht="30" customHeight="1">
      <c r="E4033" s="10"/>
      <c r="K4033" s="10"/>
      <c r="M4033" s="10"/>
      <c r="N4033" s="11"/>
      <c r="O4033" s="11"/>
      <c r="P4033" s="19"/>
      <c r="Q4033" s="11"/>
      <c r="R4033" s="11"/>
      <c r="T4033" s="10"/>
      <c r="U4033" s="10"/>
    </row>
    <row r="4034" spans="5:21" s="8" customFormat="1" ht="30" customHeight="1">
      <c r="E4034" s="10"/>
      <c r="K4034" s="10"/>
      <c r="M4034" s="10"/>
      <c r="N4034" s="11"/>
      <c r="O4034" s="11"/>
      <c r="P4034" s="19"/>
      <c r="Q4034" s="11"/>
      <c r="R4034" s="11"/>
      <c r="T4034" s="10"/>
      <c r="U4034" s="10"/>
    </row>
    <row r="4035" spans="5:21" s="8" customFormat="1" ht="30" customHeight="1">
      <c r="E4035" s="10"/>
      <c r="K4035" s="10"/>
      <c r="M4035" s="10"/>
      <c r="N4035" s="11"/>
      <c r="O4035" s="11"/>
      <c r="P4035" s="19"/>
      <c r="Q4035" s="11"/>
      <c r="R4035" s="11"/>
      <c r="T4035" s="10"/>
      <c r="U4035" s="10"/>
    </row>
    <row r="4036" spans="5:21" s="8" customFormat="1" ht="30" customHeight="1">
      <c r="E4036" s="10"/>
      <c r="K4036" s="10"/>
      <c r="M4036" s="10"/>
      <c r="N4036" s="11"/>
      <c r="O4036" s="11"/>
      <c r="P4036" s="19"/>
      <c r="Q4036" s="11"/>
      <c r="R4036" s="11"/>
      <c r="T4036" s="10"/>
      <c r="U4036" s="10"/>
    </row>
    <row r="4037" spans="5:21" s="8" customFormat="1" ht="30" customHeight="1">
      <c r="E4037" s="10"/>
      <c r="K4037" s="10"/>
      <c r="M4037" s="10"/>
      <c r="N4037" s="11"/>
      <c r="O4037" s="11"/>
      <c r="P4037" s="19"/>
      <c r="Q4037" s="11"/>
      <c r="R4037" s="11"/>
      <c r="T4037" s="10"/>
      <c r="U4037" s="10"/>
    </row>
    <row r="4038" spans="5:21" s="8" customFormat="1" ht="30" customHeight="1">
      <c r="E4038" s="10"/>
      <c r="K4038" s="10"/>
      <c r="M4038" s="10"/>
      <c r="N4038" s="11"/>
      <c r="O4038" s="11"/>
      <c r="P4038" s="19"/>
      <c r="Q4038" s="11"/>
      <c r="R4038" s="11"/>
      <c r="T4038" s="10"/>
      <c r="U4038" s="10"/>
    </row>
    <row r="4039" spans="5:21" s="8" customFormat="1" ht="30" customHeight="1">
      <c r="E4039" s="10"/>
      <c r="K4039" s="10"/>
      <c r="M4039" s="10"/>
      <c r="N4039" s="11"/>
      <c r="O4039" s="11"/>
      <c r="P4039" s="19"/>
      <c r="Q4039" s="11"/>
      <c r="R4039" s="11"/>
      <c r="T4039" s="10"/>
      <c r="U4039" s="10"/>
    </row>
    <row r="4040" spans="5:21" s="8" customFormat="1" ht="30" customHeight="1">
      <c r="E4040" s="10"/>
      <c r="K4040" s="10"/>
      <c r="M4040" s="10"/>
      <c r="N4040" s="11"/>
      <c r="O4040" s="11"/>
      <c r="P4040" s="19"/>
      <c r="Q4040" s="11"/>
      <c r="R4040" s="11"/>
      <c r="T4040" s="10"/>
      <c r="U4040" s="10"/>
    </row>
    <row r="4041" spans="5:21" s="8" customFormat="1" ht="30" customHeight="1">
      <c r="E4041" s="10"/>
      <c r="K4041" s="10"/>
      <c r="M4041" s="10"/>
      <c r="N4041" s="11"/>
      <c r="O4041" s="11"/>
      <c r="P4041" s="19"/>
      <c r="Q4041" s="11"/>
      <c r="R4041" s="11"/>
      <c r="T4041" s="10"/>
      <c r="U4041" s="10"/>
    </row>
    <row r="4042" spans="5:21" s="8" customFormat="1" ht="30" customHeight="1">
      <c r="E4042" s="10"/>
      <c r="K4042" s="10"/>
      <c r="M4042" s="10"/>
      <c r="N4042" s="11"/>
      <c r="O4042" s="11"/>
      <c r="P4042" s="19"/>
      <c r="Q4042" s="11"/>
      <c r="R4042" s="11"/>
      <c r="T4042" s="10"/>
      <c r="U4042" s="10"/>
    </row>
    <row r="4043" spans="5:21" s="8" customFormat="1" ht="30" customHeight="1">
      <c r="E4043" s="10"/>
      <c r="K4043" s="10"/>
      <c r="M4043" s="10"/>
      <c r="N4043" s="11"/>
      <c r="O4043" s="11"/>
      <c r="P4043" s="19"/>
      <c r="Q4043" s="11"/>
      <c r="R4043" s="11"/>
      <c r="T4043" s="10"/>
      <c r="U4043" s="10"/>
    </row>
    <row r="4044" spans="5:21" s="8" customFormat="1" ht="30" customHeight="1">
      <c r="E4044" s="10"/>
      <c r="K4044" s="10"/>
      <c r="M4044" s="10"/>
      <c r="N4044" s="11"/>
      <c r="O4044" s="11"/>
      <c r="P4044" s="19"/>
      <c r="Q4044" s="11"/>
      <c r="R4044" s="11"/>
      <c r="T4044" s="10"/>
      <c r="U4044" s="10"/>
    </row>
    <row r="4045" spans="5:21" s="8" customFormat="1" ht="30" customHeight="1">
      <c r="E4045" s="10"/>
      <c r="K4045" s="10"/>
      <c r="M4045" s="10"/>
      <c r="N4045" s="11"/>
      <c r="O4045" s="11"/>
      <c r="P4045" s="19"/>
      <c r="Q4045" s="11"/>
      <c r="R4045" s="11"/>
      <c r="T4045" s="10"/>
      <c r="U4045" s="10"/>
    </row>
    <row r="4046" spans="5:21" s="8" customFormat="1" ht="30" customHeight="1">
      <c r="E4046" s="10"/>
      <c r="K4046" s="10"/>
      <c r="M4046" s="10"/>
      <c r="N4046" s="11"/>
      <c r="O4046" s="11"/>
      <c r="P4046" s="19"/>
      <c r="Q4046" s="11"/>
      <c r="R4046" s="11"/>
      <c r="T4046" s="10"/>
      <c r="U4046" s="10"/>
    </row>
    <row r="4047" spans="5:21" s="8" customFormat="1" ht="30" customHeight="1">
      <c r="E4047" s="10"/>
      <c r="K4047" s="10"/>
      <c r="M4047" s="10"/>
      <c r="N4047" s="11"/>
      <c r="O4047" s="11"/>
      <c r="P4047" s="19"/>
      <c r="Q4047" s="11"/>
      <c r="R4047" s="11"/>
      <c r="T4047" s="10"/>
      <c r="U4047" s="10"/>
    </row>
    <row r="4048" spans="5:21" s="8" customFormat="1" ht="30" customHeight="1">
      <c r="E4048" s="10"/>
      <c r="K4048" s="10"/>
      <c r="M4048" s="10"/>
      <c r="N4048" s="11"/>
      <c r="O4048" s="11"/>
      <c r="P4048" s="19"/>
      <c r="Q4048" s="11"/>
      <c r="R4048" s="11"/>
      <c r="T4048" s="10"/>
      <c r="U4048" s="10"/>
    </row>
    <row r="4049" spans="5:21" s="8" customFormat="1" ht="30" customHeight="1">
      <c r="E4049" s="10"/>
      <c r="K4049" s="10"/>
      <c r="M4049" s="10"/>
      <c r="N4049" s="11"/>
      <c r="O4049" s="11"/>
      <c r="P4049" s="19"/>
      <c r="Q4049" s="11"/>
      <c r="R4049" s="11"/>
      <c r="T4049" s="10"/>
      <c r="U4049" s="10"/>
    </row>
    <row r="4050" spans="5:21" s="8" customFormat="1" ht="30" customHeight="1">
      <c r="E4050" s="10"/>
      <c r="K4050" s="10"/>
      <c r="M4050" s="10"/>
      <c r="N4050" s="11"/>
      <c r="O4050" s="11"/>
      <c r="P4050" s="19"/>
      <c r="Q4050" s="11"/>
      <c r="R4050" s="11"/>
      <c r="T4050" s="10"/>
      <c r="U4050" s="10"/>
    </row>
    <row r="4051" spans="5:21" s="8" customFormat="1" ht="30" customHeight="1">
      <c r="E4051" s="10"/>
      <c r="K4051" s="10"/>
      <c r="M4051" s="10"/>
      <c r="N4051" s="11"/>
      <c r="O4051" s="11"/>
      <c r="P4051" s="19"/>
      <c r="Q4051" s="11"/>
      <c r="R4051" s="11"/>
      <c r="T4051" s="10"/>
      <c r="U4051" s="10"/>
    </row>
    <row r="4052" spans="5:21" s="8" customFormat="1" ht="30" customHeight="1">
      <c r="E4052" s="10"/>
      <c r="K4052" s="10"/>
      <c r="M4052" s="10"/>
      <c r="N4052" s="11"/>
      <c r="O4052" s="11"/>
      <c r="P4052" s="19"/>
      <c r="Q4052" s="11"/>
      <c r="R4052" s="11"/>
      <c r="T4052" s="10"/>
      <c r="U4052" s="10"/>
    </row>
    <row r="4053" spans="5:21" s="8" customFormat="1" ht="30" customHeight="1">
      <c r="E4053" s="10"/>
      <c r="K4053" s="10"/>
      <c r="M4053" s="10"/>
      <c r="N4053" s="11"/>
      <c r="O4053" s="11"/>
      <c r="P4053" s="19"/>
      <c r="Q4053" s="11"/>
      <c r="R4053" s="11"/>
      <c r="T4053" s="10"/>
      <c r="U4053" s="10"/>
    </row>
    <row r="4054" spans="5:21" s="8" customFormat="1" ht="30" customHeight="1">
      <c r="E4054" s="10"/>
      <c r="K4054" s="10"/>
      <c r="M4054" s="10"/>
      <c r="N4054" s="11"/>
      <c r="O4054" s="11"/>
      <c r="P4054" s="19"/>
      <c r="Q4054" s="11"/>
      <c r="R4054" s="11"/>
      <c r="T4054" s="10"/>
      <c r="U4054" s="10"/>
    </row>
    <row r="4055" spans="5:21" s="8" customFormat="1" ht="30" customHeight="1">
      <c r="E4055" s="10"/>
      <c r="K4055" s="10"/>
      <c r="M4055" s="10"/>
      <c r="N4055" s="11"/>
      <c r="O4055" s="11"/>
      <c r="P4055" s="19"/>
      <c r="Q4055" s="11"/>
      <c r="R4055" s="11"/>
      <c r="T4055" s="10"/>
      <c r="U4055" s="10"/>
    </row>
    <row r="4056" spans="5:21" s="8" customFormat="1" ht="30" customHeight="1">
      <c r="E4056" s="10"/>
      <c r="K4056" s="10"/>
      <c r="M4056" s="10"/>
      <c r="N4056" s="11"/>
      <c r="O4056" s="11"/>
      <c r="P4056" s="19"/>
      <c r="Q4056" s="11"/>
      <c r="R4056" s="11"/>
      <c r="T4056" s="10"/>
      <c r="U4056" s="10"/>
    </row>
    <row r="4057" spans="5:21" s="8" customFormat="1" ht="30" customHeight="1">
      <c r="E4057" s="10"/>
      <c r="K4057" s="10"/>
      <c r="M4057" s="10"/>
      <c r="N4057" s="11"/>
      <c r="O4057" s="11"/>
      <c r="P4057" s="19"/>
      <c r="Q4057" s="11"/>
      <c r="R4057" s="11"/>
      <c r="T4057" s="10"/>
      <c r="U4057" s="10"/>
    </row>
    <row r="4058" spans="5:21" s="8" customFormat="1" ht="30" customHeight="1">
      <c r="E4058" s="10"/>
      <c r="K4058" s="10"/>
      <c r="M4058" s="10"/>
      <c r="N4058" s="11"/>
      <c r="O4058" s="11"/>
      <c r="P4058" s="19"/>
      <c r="Q4058" s="11"/>
      <c r="R4058" s="11"/>
      <c r="T4058" s="10"/>
      <c r="U4058" s="10"/>
    </row>
    <row r="4059" spans="5:21" s="8" customFormat="1" ht="30" customHeight="1">
      <c r="E4059" s="10"/>
      <c r="K4059" s="10"/>
      <c r="M4059" s="10"/>
      <c r="N4059" s="11"/>
      <c r="O4059" s="11"/>
      <c r="P4059" s="19"/>
      <c r="Q4059" s="11"/>
      <c r="R4059" s="11"/>
      <c r="T4059" s="10"/>
      <c r="U4059" s="10"/>
    </row>
    <row r="4060" spans="5:21" s="8" customFormat="1" ht="30" customHeight="1">
      <c r="E4060" s="10"/>
      <c r="K4060" s="10"/>
      <c r="M4060" s="10"/>
      <c r="N4060" s="11"/>
      <c r="O4060" s="11"/>
      <c r="P4060" s="19"/>
      <c r="Q4060" s="11"/>
      <c r="R4060" s="11"/>
      <c r="T4060" s="10"/>
      <c r="U4060" s="10"/>
    </row>
    <row r="4061" spans="5:21" s="8" customFormat="1" ht="30" customHeight="1">
      <c r="E4061" s="10"/>
      <c r="K4061" s="10"/>
      <c r="M4061" s="10"/>
      <c r="N4061" s="11"/>
      <c r="O4061" s="11"/>
      <c r="P4061" s="19"/>
      <c r="Q4061" s="11"/>
      <c r="R4061" s="11"/>
      <c r="T4061" s="10"/>
      <c r="U4061" s="10"/>
    </row>
    <row r="4062" spans="5:21" s="8" customFormat="1" ht="30" customHeight="1">
      <c r="E4062" s="10"/>
      <c r="K4062" s="10"/>
      <c r="M4062" s="10"/>
      <c r="N4062" s="11"/>
      <c r="O4062" s="11"/>
      <c r="P4062" s="19"/>
      <c r="Q4062" s="11"/>
      <c r="R4062" s="11"/>
      <c r="T4062" s="10"/>
      <c r="U4062" s="10"/>
    </row>
    <row r="4063" spans="5:21" s="8" customFormat="1" ht="30" customHeight="1">
      <c r="E4063" s="10"/>
      <c r="K4063" s="10"/>
      <c r="M4063" s="10"/>
      <c r="N4063" s="11"/>
      <c r="O4063" s="11"/>
      <c r="P4063" s="19"/>
      <c r="Q4063" s="11"/>
      <c r="R4063" s="11"/>
      <c r="T4063" s="10"/>
      <c r="U4063" s="10"/>
    </row>
    <row r="4064" spans="5:21" s="8" customFormat="1" ht="30" customHeight="1">
      <c r="E4064" s="10"/>
      <c r="K4064" s="10"/>
      <c r="M4064" s="10"/>
      <c r="N4064" s="11"/>
      <c r="O4064" s="11"/>
      <c r="P4064" s="19"/>
      <c r="Q4064" s="11"/>
      <c r="R4064" s="11"/>
      <c r="T4064" s="10"/>
      <c r="U4064" s="10"/>
    </row>
    <row r="4065" spans="5:21" s="8" customFormat="1" ht="30" customHeight="1">
      <c r="E4065" s="10"/>
      <c r="K4065" s="10"/>
      <c r="M4065" s="10"/>
      <c r="N4065" s="11"/>
      <c r="O4065" s="11"/>
      <c r="P4065" s="19"/>
      <c r="Q4065" s="11"/>
      <c r="R4065" s="11"/>
      <c r="T4065" s="10"/>
      <c r="U4065" s="10"/>
    </row>
    <row r="4066" spans="5:21" s="8" customFormat="1" ht="30" customHeight="1">
      <c r="E4066" s="10"/>
      <c r="K4066" s="10"/>
      <c r="M4066" s="10"/>
      <c r="N4066" s="11"/>
      <c r="O4066" s="11"/>
      <c r="P4066" s="19"/>
      <c r="Q4066" s="11"/>
      <c r="R4066" s="11"/>
      <c r="T4066" s="10"/>
      <c r="U4066" s="10"/>
    </row>
    <row r="4067" spans="5:21" s="8" customFormat="1" ht="30" customHeight="1">
      <c r="E4067" s="10"/>
      <c r="K4067" s="10"/>
      <c r="M4067" s="10"/>
      <c r="N4067" s="11"/>
      <c r="O4067" s="11"/>
      <c r="P4067" s="19"/>
      <c r="Q4067" s="11"/>
      <c r="R4067" s="11"/>
      <c r="T4067" s="10"/>
      <c r="U4067" s="10"/>
    </row>
    <row r="4068" spans="5:21" s="8" customFormat="1" ht="30" customHeight="1">
      <c r="E4068" s="10"/>
      <c r="K4068" s="10"/>
      <c r="M4068" s="10"/>
      <c r="N4068" s="11"/>
      <c r="O4068" s="11"/>
      <c r="P4068" s="19"/>
      <c r="Q4068" s="11"/>
      <c r="R4068" s="11"/>
      <c r="T4068" s="10"/>
      <c r="U4068" s="10"/>
    </row>
    <row r="4069" spans="5:21" s="8" customFormat="1" ht="30" customHeight="1">
      <c r="E4069" s="10"/>
      <c r="K4069" s="10"/>
      <c r="M4069" s="10"/>
      <c r="N4069" s="11"/>
      <c r="O4069" s="11"/>
      <c r="P4069" s="19"/>
      <c r="Q4069" s="11"/>
      <c r="R4069" s="11"/>
      <c r="T4069" s="10"/>
      <c r="U4069" s="10"/>
    </row>
    <row r="4070" spans="5:21" s="8" customFormat="1" ht="30" customHeight="1">
      <c r="E4070" s="10"/>
      <c r="K4070" s="10"/>
      <c r="M4070" s="10"/>
      <c r="N4070" s="11"/>
      <c r="O4070" s="11"/>
      <c r="P4070" s="19"/>
      <c r="Q4070" s="11"/>
      <c r="R4070" s="11"/>
      <c r="T4070" s="10"/>
      <c r="U4070" s="10"/>
    </row>
    <row r="4071" spans="5:21" s="8" customFormat="1" ht="30" customHeight="1">
      <c r="E4071" s="10"/>
      <c r="K4071" s="10"/>
      <c r="M4071" s="10"/>
      <c r="N4071" s="11"/>
      <c r="O4071" s="11"/>
      <c r="P4071" s="19"/>
      <c r="Q4071" s="11"/>
      <c r="R4071" s="11"/>
      <c r="T4071" s="10"/>
      <c r="U4071" s="10"/>
    </row>
    <row r="4072" spans="5:21" s="8" customFormat="1" ht="30" customHeight="1">
      <c r="E4072" s="10"/>
      <c r="K4072" s="10"/>
      <c r="M4072" s="10"/>
      <c r="N4072" s="11"/>
      <c r="O4072" s="11"/>
      <c r="P4072" s="19"/>
      <c r="Q4072" s="11"/>
      <c r="R4072" s="11"/>
      <c r="T4072" s="10"/>
      <c r="U4072" s="10"/>
    </row>
    <row r="4073" spans="5:21" s="8" customFormat="1" ht="30" customHeight="1">
      <c r="E4073" s="10"/>
      <c r="K4073" s="10"/>
      <c r="M4073" s="10"/>
      <c r="N4073" s="11"/>
      <c r="O4073" s="11"/>
      <c r="P4073" s="19"/>
      <c r="Q4073" s="11"/>
      <c r="R4073" s="11"/>
      <c r="T4073" s="10"/>
      <c r="U4073" s="10"/>
    </row>
    <row r="4074" spans="5:21" s="8" customFormat="1" ht="30" customHeight="1">
      <c r="E4074" s="10"/>
      <c r="K4074" s="10"/>
      <c r="M4074" s="10"/>
      <c r="N4074" s="11"/>
      <c r="O4074" s="11"/>
      <c r="P4074" s="19"/>
      <c r="Q4074" s="11"/>
      <c r="R4074" s="11"/>
      <c r="T4074" s="10"/>
      <c r="U4074" s="10"/>
    </row>
    <row r="4075" spans="5:21" s="8" customFormat="1" ht="30" customHeight="1">
      <c r="E4075" s="10"/>
      <c r="K4075" s="10"/>
      <c r="M4075" s="10"/>
      <c r="N4075" s="11"/>
      <c r="O4075" s="11"/>
      <c r="P4075" s="19"/>
      <c r="Q4075" s="11"/>
      <c r="R4075" s="11"/>
      <c r="T4075" s="10"/>
      <c r="U4075" s="10"/>
    </row>
    <row r="4076" spans="5:21" s="8" customFormat="1" ht="30" customHeight="1">
      <c r="E4076" s="10"/>
      <c r="K4076" s="10"/>
      <c r="M4076" s="10"/>
      <c r="N4076" s="11"/>
      <c r="O4076" s="11"/>
      <c r="P4076" s="19"/>
      <c r="Q4076" s="11"/>
      <c r="R4076" s="11"/>
      <c r="T4076" s="10"/>
      <c r="U4076" s="10"/>
    </row>
    <row r="4077" spans="5:21" s="8" customFormat="1" ht="30" customHeight="1">
      <c r="E4077" s="10"/>
      <c r="K4077" s="10"/>
      <c r="M4077" s="10"/>
      <c r="N4077" s="11"/>
      <c r="O4077" s="11"/>
      <c r="P4077" s="19"/>
      <c r="Q4077" s="11"/>
      <c r="R4077" s="11"/>
      <c r="T4077" s="10"/>
      <c r="U4077" s="10"/>
    </row>
    <row r="4078" spans="5:21" s="8" customFormat="1" ht="30" customHeight="1">
      <c r="E4078" s="10"/>
      <c r="K4078" s="10"/>
      <c r="M4078" s="10"/>
      <c r="N4078" s="11"/>
      <c r="O4078" s="11"/>
      <c r="P4078" s="19"/>
      <c r="Q4078" s="11"/>
      <c r="R4078" s="11"/>
      <c r="T4078" s="10"/>
      <c r="U4078" s="10"/>
    </row>
    <row r="4079" spans="5:21" s="8" customFormat="1" ht="30" customHeight="1">
      <c r="E4079" s="10"/>
      <c r="K4079" s="10"/>
      <c r="M4079" s="10"/>
      <c r="N4079" s="11"/>
      <c r="O4079" s="11"/>
      <c r="P4079" s="19"/>
      <c r="Q4079" s="11"/>
      <c r="R4079" s="11"/>
      <c r="T4079" s="10"/>
      <c r="U4079" s="10"/>
    </row>
    <row r="4080" spans="5:21" s="8" customFormat="1" ht="30" customHeight="1">
      <c r="E4080" s="10"/>
      <c r="K4080" s="10"/>
      <c r="M4080" s="10"/>
      <c r="N4080" s="11"/>
      <c r="O4080" s="11"/>
      <c r="P4080" s="19"/>
      <c r="Q4080" s="11"/>
      <c r="R4080" s="11"/>
      <c r="T4080" s="10"/>
      <c r="U4080" s="10"/>
    </row>
    <row r="4081" spans="5:21" s="8" customFormat="1" ht="30" customHeight="1">
      <c r="E4081" s="10"/>
      <c r="K4081" s="10"/>
      <c r="M4081" s="10"/>
      <c r="N4081" s="11"/>
      <c r="O4081" s="11"/>
      <c r="P4081" s="19"/>
      <c r="Q4081" s="11"/>
      <c r="R4081" s="11"/>
      <c r="T4081" s="10"/>
      <c r="U4081" s="10"/>
    </row>
    <row r="4082" spans="5:21" s="8" customFormat="1" ht="30" customHeight="1">
      <c r="E4082" s="10"/>
      <c r="K4082" s="10"/>
      <c r="M4082" s="10"/>
      <c r="N4082" s="11"/>
      <c r="O4082" s="11"/>
      <c r="P4082" s="19"/>
      <c r="Q4082" s="11"/>
      <c r="R4082" s="11"/>
      <c r="T4082" s="10"/>
      <c r="U4082" s="10"/>
    </row>
    <row r="4083" spans="5:21" s="8" customFormat="1" ht="30" customHeight="1">
      <c r="E4083" s="10"/>
      <c r="K4083" s="10"/>
      <c r="M4083" s="10"/>
      <c r="N4083" s="11"/>
      <c r="O4083" s="11"/>
      <c r="P4083" s="19"/>
      <c r="Q4083" s="11"/>
      <c r="R4083" s="11"/>
      <c r="T4083" s="10"/>
      <c r="U4083" s="10"/>
    </row>
    <row r="4084" spans="5:21" s="8" customFormat="1" ht="30" customHeight="1">
      <c r="E4084" s="10"/>
      <c r="K4084" s="10"/>
      <c r="M4084" s="10"/>
      <c r="N4084" s="11"/>
      <c r="O4084" s="11"/>
      <c r="P4084" s="19"/>
      <c r="Q4084" s="11"/>
      <c r="R4084" s="11"/>
      <c r="T4084" s="10"/>
      <c r="U4084" s="10"/>
    </row>
    <row r="4085" spans="5:21" s="8" customFormat="1" ht="30" customHeight="1">
      <c r="E4085" s="10"/>
      <c r="K4085" s="10"/>
      <c r="M4085" s="10"/>
      <c r="N4085" s="11"/>
      <c r="O4085" s="11"/>
      <c r="P4085" s="19"/>
      <c r="Q4085" s="11"/>
      <c r="R4085" s="11"/>
      <c r="T4085" s="10"/>
      <c r="U4085" s="10"/>
    </row>
    <row r="4086" spans="5:21" s="8" customFormat="1" ht="30" customHeight="1">
      <c r="E4086" s="10"/>
      <c r="K4086" s="10"/>
      <c r="M4086" s="10"/>
      <c r="N4086" s="11"/>
      <c r="O4086" s="11"/>
      <c r="P4086" s="19"/>
      <c r="Q4086" s="11"/>
      <c r="R4086" s="11"/>
      <c r="T4086" s="10"/>
      <c r="U4086" s="10"/>
    </row>
    <row r="4087" spans="5:21" s="8" customFormat="1" ht="30" customHeight="1">
      <c r="E4087" s="10"/>
      <c r="K4087" s="10"/>
      <c r="M4087" s="10"/>
      <c r="N4087" s="11"/>
      <c r="O4087" s="11"/>
      <c r="P4087" s="19"/>
      <c r="Q4087" s="11"/>
      <c r="R4087" s="11"/>
      <c r="T4087" s="10"/>
      <c r="U4087" s="10"/>
    </row>
    <row r="4088" spans="5:21" s="8" customFormat="1" ht="30" customHeight="1">
      <c r="E4088" s="10"/>
      <c r="K4088" s="10"/>
      <c r="M4088" s="10"/>
      <c r="N4088" s="11"/>
      <c r="O4088" s="11"/>
      <c r="P4088" s="19"/>
      <c r="Q4088" s="11"/>
      <c r="R4088" s="11"/>
      <c r="T4088" s="10"/>
      <c r="U4088" s="10"/>
    </row>
    <row r="4089" spans="5:21" s="8" customFormat="1" ht="30" customHeight="1">
      <c r="E4089" s="10"/>
      <c r="K4089" s="10"/>
      <c r="M4089" s="10"/>
      <c r="N4089" s="11"/>
      <c r="O4089" s="11"/>
      <c r="P4089" s="19"/>
      <c r="Q4089" s="11"/>
      <c r="R4089" s="11"/>
      <c r="T4089" s="10"/>
      <c r="U4089" s="10"/>
    </row>
    <row r="4090" spans="5:21" s="8" customFormat="1" ht="30" customHeight="1">
      <c r="E4090" s="10"/>
      <c r="K4090" s="10"/>
      <c r="M4090" s="10"/>
      <c r="N4090" s="11"/>
      <c r="O4090" s="11"/>
      <c r="P4090" s="19"/>
      <c r="Q4090" s="11"/>
      <c r="R4090" s="11"/>
      <c r="T4090" s="10"/>
      <c r="U4090" s="10"/>
    </row>
    <row r="4091" spans="5:21" s="8" customFormat="1" ht="30" customHeight="1">
      <c r="E4091" s="10"/>
      <c r="K4091" s="10"/>
      <c r="M4091" s="10"/>
      <c r="N4091" s="11"/>
      <c r="O4091" s="11"/>
      <c r="P4091" s="19"/>
      <c r="Q4091" s="11"/>
      <c r="R4091" s="11"/>
      <c r="T4091" s="10"/>
      <c r="U4091" s="10"/>
    </row>
    <row r="4092" spans="5:21" s="8" customFormat="1" ht="30" customHeight="1">
      <c r="E4092" s="10"/>
      <c r="K4092" s="10"/>
      <c r="M4092" s="10"/>
      <c r="N4092" s="11"/>
      <c r="O4092" s="11"/>
      <c r="P4092" s="19"/>
      <c r="Q4092" s="11"/>
      <c r="R4092" s="11"/>
      <c r="T4092" s="10"/>
      <c r="U4092" s="10"/>
    </row>
    <row r="4093" spans="5:21" s="8" customFormat="1" ht="30" customHeight="1">
      <c r="E4093" s="10"/>
      <c r="K4093" s="10"/>
      <c r="M4093" s="10"/>
      <c r="N4093" s="11"/>
      <c r="O4093" s="11"/>
      <c r="P4093" s="19"/>
      <c r="Q4093" s="11"/>
      <c r="R4093" s="11"/>
      <c r="T4093" s="10"/>
      <c r="U4093" s="10"/>
    </row>
    <row r="4094" spans="5:21" s="8" customFormat="1" ht="30" customHeight="1">
      <c r="E4094" s="10"/>
      <c r="K4094" s="10"/>
      <c r="M4094" s="10"/>
      <c r="N4094" s="11"/>
      <c r="O4094" s="11"/>
      <c r="P4094" s="19"/>
      <c r="Q4094" s="11"/>
      <c r="R4094" s="11"/>
      <c r="T4094" s="10"/>
      <c r="U4094" s="10"/>
    </row>
    <row r="4095" spans="5:21" s="8" customFormat="1" ht="30" customHeight="1">
      <c r="E4095" s="10"/>
      <c r="K4095" s="10"/>
      <c r="M4095" s="10"/>
      <c r="N4095" s="11"/>
      <c r="O4095" s="11"/>
      <c r="P4095" s="19"/>
      <c r="Q4095" s="11"/>
      <c r="R4095" s="11"/>
      <c r="T4095" s="10"/>
      <c r="U4095" s="10"/>
    </row>
    <row r="4096" spans="5:21" s="8" customFormat="1" ht="30" customHeight="1">
      <c r="E4096" s="10"/>
      <c r="K4096" s="10"/>
      <c r="M4096" s="10"/>
      <c r="N4096" s="11"/>
      <c r="O4096" s="11"/>
      <c r="P4096" s="19"/>
      <c r="Q4096" s="11"/>
      <c r="R4096" s="11"/>
      <c r="T4096" s="10"/>
      <c r="U4096" s="10"/>
    </row>
    <row r="4097" spans="5:21" s="8" customFormat="1" ht="30" customHeight="1">
      <c r="E4097" s="10"/>
      <c r="K4097" s="10"/>
      <c r="M4097" s="10"/>
      <c r="N4097" s="11"/>
      <c r="O4097" s="11"/>
      <c r="P4097" s="19"/>
      <c r="Q4097" s="11"/>
      <c r="R4097" s="11"/>
      <c r="T4097" s="10"/>
      <c r="U4097" s="10"/>
    </row>
    <row r="4098" spans="5:21" s="8" customFormat="1" ht="30" customHeight="1">
      <c r="E4098" s="10"/>
      <c r="K4098" s="10"/>
      <c r="M4098" s="10"/>
      <c r="N4098" s="11"/>
      <c r="O4098" s="11"/>
      <c r="P4098" s="19"/>
      <c r="Q4098" s="11"/>
      <c r="R4098" s="11"/>
      <c r="T4098" s="10"/>
      <c r="U4098" s="10"/>
    </row>
    <row r="4099" spans="5:21" s="8" customFormat="1" ht="30" customHeight="1">
      <c r="E4099" s="10"/>
      <c r="K4099" s="10"/>
      <c r="M4099" s="10"/>
      <c r="N4099" s="11"/>
      <c r="O4099" s="11"/>
      <c r="P4099" s="19"/>
      <c r="Q4099" s="11"/>
      <c r="R4099" s="11"/>
      <c r="T4099" s="10"/>
      <c r="U4099" s="10"/>
    </row>
    <row r="4100" spans="5:21" s="8" customFormat="1" ht="30" customHeight="1">
      <c r="E4100" s="10"/>
      <c r="K4100" s="10"/>
      <c r="M4100" s="10"/>
      <c r="N4100" s="11"/>
      <c r="O4100" s="11"/>
      <c r="P4100" s="19"/>
      <c r="Q4100" s="11"/>
      <c r="R4100" s="11"/>
      <c r="T4100" s="10"/>
      <c r="U4100" s="10"/>
    </row>
    <row r="4101" spans="5:21" s="8" customFormat="1" ht="30" customHeight="1">
      <c r="E4101" s="10"/>
      <c r="K4101" s="10"/>
      <c r="M4101" s="10"/>
      <c r="N4101" s="11"/>
      <c r="O4101" s="11"/>
      <c r="P4101" s="19"/>
      <c r="Q4101" s="11"/>
      <c r="R4101" s="11"/>
      <c r="T4101" s="10"/>
      <c r="U4101" s="10"/>
    </row>
    <row r="4102" spans="5:21" s="8" customFormat="1" ht="30" customHeight="1">
      <c r="E4102" s="10"/>
      <c r="K4102" s="10"/>
      <c r="M4102" s="10"/>
      <c r="N4102" s="11"/>
      <c r="O4102" s="11"/>
      <c r="P4102" s="19"/>
      <c r="Q4102" s="11"/>
      <c r="R4102" s="11"/>
      <c r="T4102" s="10"/>
      <c r="U4102" s="10"/>
    </row>
    <row r="4103" spans="5:21" s="8" customFormat="1" ht="30" customHeight="1">
      <c r="E4103" s="10"/>
      <c r="K4103" s="10"/>
      <c r="M4103" s="10"/>
      <c r="N4103" s="11"/>
      <c r="O4103" s="11"/>
      <c r="P4103" s="19"/>
      <c r="Q4103" s="11"/>
      <c r="R4103" s="11"/>
      <c r="T4103" s="10"/>
      <c r="U4103" s="10"/>
    </row>
    <row r="4104" spans="5:21" s="8" customFormat="1" ht="30" customHeight="1">
      <c r="E4104" s="10"/>
      <c r="K4104" s="10"/>
      <c r="M4104" s="10"/>
      <c r="N4104" s="11"/>
      <c r="O4104" s="11"/>
      <c r="P4104" s="19"/>
      <c r="Q4104" s="11"/>
      <c r="R4104" s="11"/>
      <c r="T4104" s="10"/>
      <c r="U4104" s="10"/>
    </row>
    <row r="4105" spans="5:21" s="8" customFormat="1" ht="30" customHeight="1">
      <c r="E4105" s="10"/>
      <c r="K4105" s="10"/>
      <c r="M4105" s="10"/>
      <c r="N4105" s="11"/>
      <c r="O4105" s="11"/>
      <c r="P4105" s="19"/>
      <c r="Q4105" s="11"/>
      <c r="R4105" s="11"/>
      <c r="T4105" s="10"/>
      <c r="U4105" s="10"/>
    </row>
    <row r="4106" spans="5:21" s="8" customFormat="1" ht="30" customHeight="1">
      <c r="E4106" s="10"/>
      <c r="K4106" s="10"/>
      <c r="M4106" s="10"/>
      <c r="N4106" s="11"/>
      <c r="O4106" s="11"/>
      <c r="P4106" s="19"/>
      <c r="Q4106" s="11"/>
      <c r="R4106" s="11"/>
      <c r="T4106" s="10"/>
      <c r="U4106" s="10"/>
    </row>
    <row r="4107" spans="5:21" s="8" customFormat="1" ht="30" customHeight="1">
      <c r="E4107" s="10"/>
      <c r="K4107" s="10"/>
      <c r="M4107" s="10"/>
      <c r="N4107" s="11"/>
      <c r="O4107" s="11"/>
      <c r="P4107" s="19"/>
      <c r="Q4107" s="11"/>
      <c r="R4107" s="11"/>
      <c r="T4107" s="10"/>
      <c r="U4107" s="10"/>
    </row>
    <row r="4108" spans="5:21" s="8" customFormat="1" ht="30" customHeight="1">
      <c r="E4108" s="10"/>
      <c r="K4108" s="10"/>
      <c r="M4108" s="10"/>
      <c r="N4108" s="11"/>
      <c r="O4108" s="11"/>
      <c r="P4108" s="19"/>
      <c r="Q4108" s="11"/>
      <c r="R4108" s="11"/>
      <c r="T4108" s="10"/>
      <c r="U4108" s="10"/>
    </row>
    <row r="4109" spans="5:21" s="8" customFormat="1" ht="30" customHeight="1">
      <c r="E4109" s="10"/>
      <c r="K4109" s="10"/>
      <c r="M4109" s="10"/>
      <c r="N4109" s="11"/>
      <c r="O4109" s="11"/>
      <c r="P4109" s="19"/>
      <c r="Q4109" s="11"/>
      <c r="R4109" s="11"/>
      <c r="T4109" s="10"/>
      <c r="U4109" s="10"/>
    </row>
    <row r="4110" spans="5:21" s="8" customFormat="1" ht="30" customHeight="1">
      <c r="E4110" s="10"/>
      <c r="K4110" s="10"/>
      <c r="M4110" s="10"/>
      <c r="N4110" s="11"/>
      <c r="O4110" s="11"/>
      <c r="P4110" s="19"/>
      <c r="Q4110" s="11"/>
      <c r="R4110" s="11"/>
      <c r="T4110" s="10"/>
      <c r="U4110" s="10"/>
    </row>
    <row r="4111" spans="5:21" s="8" customFormat="1" ht="30" customHeight="1">
      <c r="E4111" s="10"/>
      <c r="K4111" s="10"/>
      <c r="M4111" s="10"/>
      <c r="N4111" s="11"/>
      <c r="O4111" s="11"/>
      <c r="P4111" s="19"/>
      <c r="Q4111" s="11"/>
      <c r="R4111" s="11"/>
      <c r="T4111" s="10"/>
      <c r="U4111" s="10"/>
    </row>
    <row r="4112" spans="5:21" s="8" customFormat="1" ht="30" customHeight="1">
      <c r="E4112" s="10"/>
      <c r="K4112" s="10"/>
      <c r="M4112" s="10"/>
      <c r="N4112" s="11"/>
      <c r="O4112" s="11"/>
      <c r="P4112" s="19"/>
      <c r="Q4112" s="11"/>
      <c r="R4112" s="11"/>
      <c r="T4112" s="10"/>
      <c r="U4112" s="10"/>
    </row>
    <row r="4113" spans="5:21" s="8" customFormat="1" ht="30" customHeight="1">
      <c r="E4113" s="10"/>
      <c r="K4113" s="10"/>
      <c r="M4113" s="10"/>
      <c r="N4113" s="11"/>
      <c r="O4113" s="11"/>
      <c r="P4113" s="19"/>
      <c r="Q4113" s="11"/>
      <c r="R4113" s="11"/>
      <c r="T4113" s="10"/>
      <c r="U4113" s="10"/>
    </row>
    <row r="4114" spans="5:21" s="8" customFormat="1" ht="30" customHeight="1">
      <c r="E4114" s="10"/>
      <c r="K4114" s="10"/>
      <c r="M4114" s="10"/>
      <c r="N4114" s="11"/>
      <c r="O4114" s="11"/>
      <c r="P4114" s="19"/>
      <c r="Q4114" s="11"/>
      <c r="R4114" s="11"/>
      <c r="T4114" s="10"/>
      <c r="U4114" s="10"/>
    </row>
    <row r="4115" spans="5:21" s="8" customFormat="1" ht="30" customHeight="1">
      <c r="E4115" s="10"/>
      <c r="K4115" s="10"/>
      <c r="M4115" s="10"/>
      <c r="N4115" s="11"/>
      <c r="O4115" s="11"/>
      <c r="P4115" s="19"/>
      <c r="Q4115" s="11"/>
      <c r="R4115" s="11"/>
      <c r="T4115" s="10"/>
      <c r="U4115" s="10"/>
    </row>
    <row r="4116" spans="5:21" s="8" customFormat="1" ht="30" customHeight="1">
      <c r="E4116" s="10"/>
      <c r="K4116" s="10"/>
      <c r="M4116" s="10"/>
      <c r="N4116" s="11"/>
      <c r="O4116" s="11"/>
      <c r="P4116" s="19"/>
      <c r="Q4116" s="11"/>
      <c r="R4116" s="11"/>
      <c r="T4116" s="10"/>
      <c r="U4116" s="10"/>
    </row>
    <row r="4117" spans="5:21" s="8" customFormat="1" ht="30" customHeight="1">
      <c r="E4117" s="10"/>
      <c r="K4117" s="10"/>
      <c r="M4117" s="10"/>
      <c r="N4117" s="11"/>
      <c r="O4117" s="11"/>
      <c r="P4117" s="19"/>
      <c r="Q4117" s="11"/>
      <c r="R4117" s="11"/>
      <c r="T4117" s="10"/>
      <c r="U4117" s="10"/>
    </row>
    <row r="4118" spans="5:21" s="8" customFormat="1" ht="30" customHeight="1">
      <c r="E4118" s="10"/>
      <c r="K4118" s="10"/>
      <c r="M4118" s="10"/>
      <c r="N4118" s="11"/>
      <c r="O4118" s="11"/>
      <c r="P4118" s="19"/>
      <c r="Q4118" s="11"/>
      <c r="R4118" s="11"/>
      <c r="T4118" s="10"/>
      <c r="U4118" s="10"/>
    </row>
    <row r="4119" spans="5:21" s="8" customFormat="1" ht="30" customHeight="1">
      <c r="E4119" s="10"/>
      <c r="K4119" s="10"/>
      <c r="M4119" s="10"/>
      <c r="N4119" s="11"/>
      <c r="O4119" s="11"/>
      <c r="P4119" s="19"/>
      <c r="Q4119" s="11"/>
      <c r="R4119" s="11"/>
      <c r="T4119" s="10"/>
      <c r="U4119" s="10"/>
    </row>
    <row r="4120" spans="5:21" s="8" customFormat="1" ht="30" customHeight="1">
      <c r="E4120" s="10"/>
      <c r="K4120" s="10"/>
      <c r="M4120" s="10"/>
      <c r="N4120" s="11"/>
      <c r="O4120" s="11"/>
      <c r="P4120" s="19"/>
      <c r="Q4120" s="11"/>
      <c r="R4120" s="11"/>
      <c r="T4120" s="10"/>
      <c r="U4120" s="10"/>
    </row>
    <row r="4121" spans="5:21" s="8" customFormat="1" ht="30" customHeight="1">
      <c r="E4121" s="10"/>
      <c r="K4121" s="10"/>
      <c r="M4121" s="10"/>
      <c r="N4121" s="11"/>
      <c r="O4121" s="11"/>
      <c r="P4121" s="19"/>
      <c r="Q4121" s="11"/>
      <c r="R4121" s="11"/>
      <c r="T4121" s="10"/>
      <c r="U4121" s="10"/>
    </row>
    <row r="4122" spans="5:21" s="8" customFormat="1" ht="30" customHeight="1">
      <c r="E4122" s="10"/>
      <c r="K4122" s="10"/>
      <c r="M4122" s="10"/>
      <c r="N4122" s="11"/>
      <c r="O4122" s="11"/>
      <c r="P4122" s="19"/>
      <c r="Q4122" s="11"/>
      <c r="R4122" s="11"/>
      <c r="T4122" s="10"/>
      <c r="U4122" s="10"/>
    </row>
    <row r="4123" spans="5:21" s="8" customFormat="1" ht="30" customHeight="1">
      <c r="E4123" s="10"/>
      <c r="K4123" s="10"/>
      <c r="M4123" s="10"/>
      <c r="N4123" s="11"/>
      <c r="O4123" s="11"/>
      <c r="P4123" s="19"/>
      <c r="Q4123" s="11"/>
      <c r="R4123" s="11"/>
      <c r="T4123" s="10"/>
      <c r="U4123" s="10"/>
    </row>
    <row r="4124" spans="5:21" s="8" customFormat="1" ht="30" customHeight="1">
      <c r="E4124" s="10"/>
      <c r="K4124" s="10"/>
      <c r="M4124" s="10"/>
      <c r="N4124" s="11"/>
      <c r="O4124" s="11"/>
      <c r="P4124" s="19"/>
      <c r="Q4124" s="11"/>
      <c r="R4124" s="11"/>
      <c r="T4124" s="10"/>
      <c r="U4124" s="10"/>
    </row>
    <row r="4125" spans="5:21" s="8" customFormat="1" ht="30" customHeight="1">
      <c r="E4125" s="10"/>
      <c r="K4125" s="10"/>
      <c r="M4125" s="10"/>
      <c r="N4125" s="11"/>
      <c r="O4125" s="11"/>
      <c r="P4125" s="19"/>
      <c r="Q4125" s="11"/>
      <c r="R4125" s="11"/>
      <c r="T4125" s="10"/>
      <c r="U4125" s="10"/>
    </row>
    <row r="4126" spans="5:21" s="8" customFormat="1" ht="30" customHeight="1">
      <c r="E4126" s="10"/>
      <c r="K4126" s="10"/>
      <c r="M4126" s="10"/>
      <c r="N4126" s="11"/>
      <c r="O4126" s="11"/>
      <c r="P4126" s="19"/>
      <c r="Q4126" s="11"/>
      <c r="R4126" s="11"/>
      <c r="T4126" s="10"/>
      <c r="U4126" s="10"/>
    </row>
    <row r="4127" spans="5:21" s="8" customFormat="1" ht="30" customHeight="1">
      <c r="E4127" s="10"/>
      <c r="K4127" s="10"/>
      <c r="M4127" s="10"/>
      <c r="N4127" s="11"/>
      <c r="O4127" s="11"/>
      <c r="P4127" s="19"/>
      <c r="Q4127" s="11"/>
      <c r="R4127" s="11"/>
      <c r="T4127" s="10"/>
      <c r="U4127" s="10"/>
    </row>
    <row r="4128" spans="5:21" s="8" customFormat="1" ht="30" customHeight="1">
      <c r="E4128" s="10"/>
      <c r="K4128" s="10"/>
      <c r="M4128" s="10"/>
      <c r="N4128" s="11"/>
      <c r="O4128" s="11"/>
      <c r="P4128" s="19"/>
      <c r="Q4128" s="11"/>
      <c r="R4128" s="11"/>
      <c r="T4128" s="10"/>
      <c r="U4128" s="10"/>
    </row>
    <row r="4129" spans="5:21" s="8" customFormat="1" ht="30" customHeight="1">
      <c r="E4129" s="10"/>
      <c r="K4129" s="10"/>
      <c r="M4129" s="10"/>
      <c r="N4129" s="11"/>
      <c r="O4129" s="11"/>
      <c r="P4129" s="19"/>
      <c r="Q4129" s="11"/>
      <c r="R4129" s="11"/>
      <c r="T4129" s="10"/>
      <c r="U4129" s="10"/>
    </row>
    <row r="4130" spans="5:21" s="8" customFormat="1" ht="30" customHeight="1">
      <c r="E4130" s="10"/>
      <c r="K4130" s="10"/>
      <c r="M4130" s="10"/>
      <c r="N4130" s="11"/>
      <c r="O4130" s="11"/>
      <c r="P4130" s="19"/>
      <c r="Q4130" s="11"/>
      <c r="R4130" s="11"/>
      <c r="T4130" s="10"/>
      <c r="U4130" s="10"/>
    </row>
    <row r="4131" spans="5:21" s="8" customFormat="1" ht="30" customHeight="1">
      <c r="E4131" s="10"/>
      <c r="K4131" s="10"/>
      <c r="M4131" s="10"/>
      <c r="N4131" s="11"/>
      <c r="O4131" s="11"/>
      <c r="P4131" s="19"/>
      <c r="Q4131" s="11"/>
      <c r="R4131" s="11"/>
      <c r="T4131" s="10"/>
      <c r="U4131" s="10"/>
    </row>
    <row r="4132" spans="5:21" s="8" customFormat="1" ht="30" customHeight="1">
      <c r="E4132" s="10"/>
      <c r="K4132" s="10"/>
      <c r="M4132" s="10"/>
      <c r="N4132" s="11"/>
      <c r="O4132" s="11"/>
      <c r="P4132" s="19"/>
      <c r="Q4132" s="11"/>
      <c r="R4132" s="11"/>
      <c r="T4132" s="10"/>
      <c r="U4132" s="10"/>
    </row>
    <row r="4133" spans="5:21" s="8" customFormat="1" ht="30" customHeight="1">
      <c r="E4133" s="10"/>
      <c r="K4133" s="10"/>
      <c r="M4133" s="10"/>
      <c r="N4133" s="11"/>
      <c r="O4133" s="11"/>
      <c r="P4133" s="19"/>
      <c r="Q4133" s="11"/>
      <c r="R4133" s="11"/>
      <c r="T4133" s="10"/>
      <c r="U4133" s="10"/>
    </row>
    <row r="4134" spans="5:21" s="8" customFormat="1" ht="30" customHeight="1">
      <c r="E4134" s="10"/>
      <c r="K4134" s="10"/>
      <c r="M4134" s="10"/>
      <c r="N4134" s="11"/>
      <c r="O4134" s="11"/>
      <c r="P4134" s="19"/>
      <c r="Q4134" s="11"/>
      <c r="R4134" s="11"/>
      <c r="T4134" s="10"/>
      <c r="U4134" s="10"/>
    </row>
    <row r="4135" spans="5:21" s="8" customFormat="1" ht="30" customHeight="1">
      <c r="E4135" s="10"/>
      <c r="K4135" s="10"/>
      <c r="M4135" s="10"/>
      <c r="N4135" s="11"/>
      <c r="O4135" s="11"/>
      <c r="P4135" s="19"/>
      <c r="Q4135" s="11"/>
      <c r="R4135" s="11"/>
      <c r="T4135" s="10"/>
      <c r="U4135" s="10"/>
    </row>
    <row r="4136" spans="5:21" s="8" customFormat="1" ht="30" customHeight="1">
      <c r="E4136" s="10"/>
      <c r="K4136" s="10"/>
      <c r="M4136" s="10"/>
      <c r="N4136" s="11"/>
      <c r="O4136" s="11"/>
      <c r="P4136" s="19"/>
      <c r="Q4136" s="11"/>
      <c r="R4136" s="11"/>
      <c r="T4136" s="10"/>
      <c r="U4136" s="10"/>
    </row>
    <row r="4137" spans="5:21" s="8" customFormat="1" ht="30" customHeight="1">
      <c r="E4137" s="10"/>
      <c r="K4137" s="10"/>
      <c r="M4137" s="10"/>
      <c r="N4137" s="11"/>
      <c r="O4137" s="11"/>
      <c r="P4137" s="19"/>
      <c r="Q4137" s="11"/>
      <c r="R4137" s="11"/>
      <c r="T4137" s="10"/>
      <c r="U4137" s="10"/>
    </row>
    <row r="4138" spans="5:21" s="8" customFormat="1" ht="30" customHeight="1">
      <c r="E4138" s="10"/>
      <c r="K4138" s="10"/>
      <c r="M4138" s="10"/>
      <c r="N4138" s="11"/>
      <c r="O4138" s="11"/>
      <c r="P4138" s="19"/>
      <c r="Q4138" s="11"/>
      <c r="R4138" s="11"/>
      <c r="T4138" s="10"/>
      <c r="U4138" s="10"/>
    </row>
    <row r="4139" spans="5:21" s="8" customFormat="1" ht="30" customHeight="1">
      <c r="E4139" s="10"/>
      <c r="K4139" s="10"/>
      <c r="M4139" s="10"/>
      <c r="N4139" s="11"/>
      <c r="O4139" s="11"/>
      <c r="P4139" s="19"/>
      <c r="Q4139" s="11"/>
      <c r="R4139" s="11"/>
      <c r="T4139" s="10"/>
      <c r="U4139" s="10"/>
    </row>
    <row r="4140" spans="5:21" s="8" customFormat="1" ht="30" customHeight="1">
      <c r="E4140" s="10"/>
      <c r="K4140" s="10"/>
      <c r="M4140" s="10"/>
      <c r="N4140" s="11"/>
      <c r="O4140" s="11"/>
      <c r="P4140" s="19"/>
      <c r="Q4140" s="11"/>
      <c r="R4140" s="11"/>
      <c r="T4140" s="10"/>
      <c r="U4140" s="10"/>
    </row>
    <row r="4141" spans="5:21" s="8" customFormat="1" ht="30" customHeight="1">
      <c r="E4141" s="10"/>
      <c r="K4141" s="10"/>
      <c r="M4141" s="10"/>
      <c r="N4141" s="11"/>
      <c r="O4141" s="11"/>
      <c r="P4141" s="19"/>
      <c r="Q4141" s="11"/>
      <c r="R4141" s="11"/>
      <c r="T4141" s="10"/>
      <c r="U4141" s="10"/>
    </row>
    <row r="4142" spans="5:21" s="8" customFormat="1" ht="30" customHeight="1">
      <c r="E4142" s="10"/>
      <c r="K4142" s="10"/>
      <c r="M4142" s="10"/>
      <c r="N4142" s="11"/>
      <c r="O4142" s="11"/>
      <c r="P4142" s="19"/>
      <c r="Q4142" s="11"/>
      <c r="R4142" s="11"/>
      <c r="T4142" s="10"/>
      <c r="U4142" s="10"/>
    </row>
    <row r="4143" spans="5:21" s="8" customFormat="1" ht="30" customHeight="1">
      <c r="E4143" s="10"/>
      <c r="K4143" s="10"/>
      <c r="M4143" s="10"/>
      <c r="N4143" s="11"/>
      <c r="O4143" s="11"/>
      <c r="P4143" s="19"/>
      <c r="Q4143" s="11"/>
      <c r="R4143" s="11"/>
      <c r="T4143" s="10"/>
      <c r="U4143" s="10"/>
    </row>
    <row r="4144" spans="5:21" s="8" customFormat="1" ht="30" customHeight="1">
      <c r="E4144" s="10"/>
      <c r="K4144" s="10"/>
      <c r="M4144" s="10"/>
      <c r="N4144" s="11"/>
      <c r="O4144" s="11"/>
      <c r="P4144" s="19"/>
      <c r="Q4144" s="11"/>
      <c r="R4144" s="11"/>
      <c r="T4144" s="10"/>
      <c r="U4144" s="10"/>
    </row>
    <row r="4145" spans="5:21" s="8" customFormat="1" ht="30" customHeight="1">
      <c r="E4145" s="10"/>
      <c r="K4145" s="10"/>
      <c r="M4145" s="10"/>
      <c r="N4145" s="11"/>
      <c r="O4145" s="11"/>
      <c r="P4145" s="19"/>
      <c r="Q4145" s="11"/>
      <c r="R4145" s="11"/>
      <c r="T4145" s="10"/>
      <c r="U4145" s="10"/>
    </row>
    <row r="4146" spans="5:21" s="8" customFormat="1" ht="30" customHeight="1">
      <c r="E4146" s="10"/>
      <c r="K4146" s="10"/>
      <c r="M4146" s="10"/>
      <c r="N4146" s="11"/>
      <c r="O4146" s="11"/>
      <c r="P4146" s="19"/>
      <c r="Q4146" s="11"/>
      <c r="R4146" s="11"/>
      <c r="T4146" s="10"/>
      <c r="U4146" s="10"/>
    </row>
    <row r="4147" spans="5:21" s="8" customFormat="1" ht="30" customHeight="1">
      <c r="E4147" s="10"/>
      <c r="K4147" s="10"/>
      <c r="M4147" s="10"/>
      <c r="N4147" s="11"/>
      <c r="O4147" s="11"/>
      <c r="P4147" s="19"/>
      <c r="Q4147" s="11"/>
      <c r="R4147" s="11"/>
      <c r="T4147" s="10"/>
      <c r="U4147" s="10"/>
    </row>
    <row r="4148" spans="5:21" s="8" customFormat="1" ht="30" customHeight="1">
      <c r="E4148" s="10"/>
      <c r="K4148" s="10"/>
      <c r="M4148" s="10"/>
      <c r="N4148" s="11"/>
      <c r="O4148" s="11"/>
      <c r="P4148" s="19"/>
      <c r="Q4148" s="11"/>
      <c r="R4148" s="11"/>
      <c r="T4148" s="10"/>
      <c r="U4148" s="10"/>
    </row>
    <row r="4149" spans="5:21" s="8" customFormat="1" ht="30" customHeight="1">
      <c r="E4149" s="10"/>
      <c r="K4149" s="10"/>
      <c r="M4149" s="10"/>
      <c r="N4149" s="11"/>
      <c r="O4149" s="11"/>
      <c r="P4149" s="19"/>
      <c r="Q4149" s="11"/>
      <c r="R4149" s="11"/>
      <c r="T4149" s="10"/>
      <c r="U4149" s="10"/>
    </row>
    <row r="4150" spans="5:21" s="8" customFormat="1" ht="30" customHeight="1">
      <c r="E4150" s="10"/>
      <c r="K4150" s="10"/>
      <c r="M4150" s="10"/>
      <c r="N4150" s="11"/>
      <c r="O4150" s="11"/>
      <c r="P4150" s="19"/>
      <c r="Q4150" s="11"/>
      <c r="R4150" s="11"/>
      <c r="T4150" s="10"/>
      <c r="U4150" s="10"/>
    </row>
    <row r="4151" spans="5:21" s="8" customFormat="1" ht="30" customHeight="1">
      <c r="E4151" s="10"/>
      <c r="K4151" s="10"/>
      <c r="M4151" s="10"/>
      <c r="N4151" s="11"/>
      <c r="O4151" s="11"/>
      <c r="P4151" s="19"/>
      <c r="Q4151" s="11"/>
      <c r="R4151" s="11"/>
      <c r="T4151" s="10"/>
      <c r="U4151" s="10"/>
    </row>
    <row r="4152" spans="5:21" s="8" customFormat="1" ht="30" customHeight="1">
      <c r="E4152" s="10"/>
      <c r="K4152" s="10"/>
      <c r="M4152" s="10"/>
      <c r="N4152" s="11"/>
      <c r="O4152" s="11"/>
      <c r="P4152" s="19"/>
      <c r="Q4152" s="11"/>
      <c r="R4152" s="11"/>
      <c r="T4152" s="10"/>
      <c r="U4152" s="10"/>
    </row>
    <row r="4153" spans="5:21" s="8" customFormat="1" ht="30" customHeight="1">
      <c r="E4153" s="10"/>
      <c r="K4153" s="10"/>
      <c r="M4153" s="10"/>
      <c r="N4153" s="11"/>
      <c r="O4153" s="11"/>
      <c r="P4153" s="19"/>
      <c r="Q4153" s="11"/>
      <c r="R4153" s="11"/>
      <c r="T4153" s="10"/>
      <c r="U4153" s="10"/>
    </row>
    <row r="4154" spans="5:21" s="8" customFormat="1" ht="30" customHeight="1">
      <c r="E4154" s="10"/>
      <c r="K4154" s="10"/>
      <c r="M4154" s="10"/>
      <c r="N4154" s="11"/>
      <c r="O4154" s="11"/>
      <c r="P4154" s="19"/>
      <c r="Q4154" s="11"/>
      <c r="R4154" s="11"/>
      <c r="T4154" s="10"/>
      <c r="U4154" s="10"/>
    </row>
    <row r="4155" spans="5:21" s="8" customFormat="1" ht="30" customHeight="1">
      <c r="E4155" s="10"/>
      <c r="K4155" s="10"/>
      <c r="M4155" s="10"/>
      <c r="N4155" s="11"/>
      <c r="O4155" s="11"/>
      <c r="P4155" s="19"/>
      <c r="Q4155" s="11"/>
      <c r="R4155" s="11"/>
      <c r="T4155" s="10"/>
      <c r="U4155" s="10"/>
    </row>
    <row r="4156" spans="5:21" s="8" customFormat="1" ht="30" customHeight="1">
      <c r="E4156" s="10"/>
      <c r="K4156" s="10"/>
      <c r="M4156" s="10"/>
      <c r="N4156" s="11"/>
      <c r="O4156" s="11"/>
      <c r="P4156" s="19"/>
      <c r="Q4156" s="11"/>
      <c r="R4156" s="11"/>
      <c r="T4156" s="10"/>
      <c r="U4156" s="10"/>
    </row>
    <row r="4157" spans="5:21" s="8" customFormat="1" ht="30" customHeight="1">
      <c r="E4157" s="10"/>
      <c r="K4157" s="10"/>
      <c r="M4157" s="10"/>
      <c r="N4157" s="11"/>
      <c r="O4157" s="11"/>
      <c r="P4157" s="19"/>
      <c r="Q4157" s="11"/>
      <c r="R4157" s="11"/>
      <c r="T4157" s="10"/>
      <c r="U4157" s="10"/>
    </row>
    <row r="4158" spans="5:21" s="8" customFormat="1" ht="30" customHeight="1">
      <c r="E4158" s="10"/>
      <c r="K4158" s="10"/>
      <c r="M4158" s="10"/>
      <c r="N4158" s="11"/>
      <c r="O4158" s="11"/>
      <c r="P4158" s="19"/>
      <c r="Q4158" s="11"/>
      <c r="R4158" s="11"/>
      <c r="T4158" s="10"/>
      <c r="U4158" s="10"/>
    </row>
    <row r="4159" spans="5:21" s="8" customFormat="1" ht="30" customHeight="1">
      <c r="E4159" s="10"/>
      <c r="K4159" s="10"/>
      <c r="M4159" s="10"/>
      <c r="N4159" s="11"/>
      <c r="O4159" s="11"/>
      <c r="P4159" s="19"/>
      <c r="Q4159" s="11"/>
      <c r="R4159" s="11"/>
      <c r="T4159" s="10"/>
      <c r="U4159" s="10"/>
    </row>
    <row r="4160" spans="5:21" s="8" customFormat="1" ht="30" customHeight="1">
      <c r="E4160" s="10"/>
      <c r="K4160" s="10"/>
      <c r="M4160" s="10"/>
      <c r="N4160" s="11"/>
      <c r="O4160" s="11"/>
      <c r="P4160" s="19"/>
      <c r="Q4160" s="11"/>
      <c r="R4160" s="11"/>
      <c r="T4160" s="10"/>
      <c r="U4160" s="10"/>
    </row>
    <row r="4161" spans="5:21" s="8" customFormat="1" ht="30" customHeight="1">
      <c r="E4161" s="10"/>
      <c r="K4161" s="10"/>
      <c r="M4161" s="10"/>
      <c r="N4161" s="11"/>
      <c r="O4161" s="11"/>
      <c r="P4161" s="19"/>
      <c r="Q4161" s="11"/>
      <c r="R4161" s="11"/>
      <c r="T4161" s="10"/>
      <c r="U4161" s="10"/>
    </row>
    <row r="4162" spans="5:21" s="8" customFormat="1" ht="30" customHeight="1">
      <c r="E4162" s="10"/>
      <c r="K4162" s="10"/>
      <c r="M4162" s="10"/>
      <c r="N4162" s="11"/>
      <c r="O4162" s="11"/>
      <c r="P4162" s="19"/>
      <c r="Q4162" s="11"/>
      <c r="R4162" s="11"/>
      <c r="T4162" s="10"/>
      <c r="U4162" s="10"/>
    </row>
    <row r="4163" spans="5:21" s="8" customFormat="1" ht="30" customHeight="1">
      <c r="E4163" s="10"/>
      <c r="K4163" s="10"/>
      <c r="M4163" s="10"/>
      <c r="N4163" s="11"/>
      <c r="O4163" s="11"/>
      <c r="P4163" s="19"/>
      <c r="Q4163" s="11"/>
      <c r="R4163" s="11"/>
      <c r="T4163" s="10"/>
      <c r="U4163" s="10"/>
    </row>
    <row r="4164" spans="5:21" s="8" customFormat="1" ht="30" customHeight="1">
      <c r="E4164" s="10"/>
      <c r="K4164" s="10"/>
      <c r="M4164" s="10"/>
      <c r="N4164" s="11"/>
      <c r="O4164" s="11"/>
      <c r="P4164" s="19"/>
      <c r="Q4164" s="11"/>
      <c r="R4164" s="11"/>
      <c r="T4164" s="10"/>
      <c r="U4164" s="10"/>
    </row>
    <row r="4165" spans="5:21" s="8" customFormat="1" ht="30" customHeight="1">
      <c r="E4165" s="10"/>
      <c r="K4165" s="10"/>
      <c r="M4165" s="10"/>
      <c r="N4165" s="11"/>
      <c r="O4165" s="11"/>
      <c r="P4165" s="19"/>
      <c r="Q4165" s="11"/>
      <c r="R4165" s="11"/>
      <c r="T4165" s="10"/>
      <c r="U4165" s="10"/>
    </row>
    <row r="4166" spans="5:21" s="8" customFormat="1" ht="30" customHeight="1">
      <c r="E4166" s="10"/>
      <c r="K4166" s="10"/>
      <c r="M4166" s="10"/>
      <c r="N4166" s="11"/>
      <c r="O4166" s="11"/>
      <c r="P4166" s="19"/>
      <c r="Q4166" s="11"/>
      <c r="R4166" s="11"/>
      <c r="T4166" s="10"/>
      <c r="U4166" s="10"/>
    </row>
    <row r="4167" spans="5:21" s="8" customFormat="1" ht="30" customHeight="1">
      <c r="E4167" s="10"/>
      <c r="K4167" s="10"/>
      <c r="M4167" s="10"/>
      <c r="N4167" s="11"/>
      <c r="O4167" s="11"/>
      <c r="P4167" s="19"/>
      <c r="Q4167" s="11"/>
      <c r="R4167" s="11"/>
      <c r="T4167" s="10"/>
      <c r="U4167" s="10"/>
    </row>
    <row r="4168" spans="5:21" s="8" customFormat="1" ht="30" customHeight="1">
      <c r="E4168" s="10"/>
      <c r="K4168" s="10"/>
      <c r="M4168" s="10"/>
      <c r="N4168" s="11"/>
      <c r="O4168" s="11"/>
      <c r="P4168" s="19"/>
      <c r="Q4168" s="11"/>
      <c r="R4168" s="11"/>
      <c r="T4168" s="10"/>
      <c r="U4168" s="10"/>
    </row>
    <row r="4169" spans="5:21" s="8" customFormat="1" ht="30" customHeight="1">
      <c r="E4169" s="10"/>
      <c r="K4169" s="10"/>
      <c r="M4169" s="10"/>
      <c r="N4169" s="11"/>
      <c r="O4169" s="11"/>
      <c r="P4169" s="19"/>
      <c r="Q4169" s="11"/>
      <c r="R4169" s="11"/>
      <c r="T4169" s="10"/>
      <c r="U4169" s="10"/>
    </row>
    <row r="4170" spans="5:21" s="8" customFormat="1" ht="30" customHeight="1">
      <c r="E4170" s="10"/>
      <c r="K4170" s="10"/>
      <c r="M4170" s="10"/>
      <c r="N4170" s="11"/>
      <c r="O4170" s="11"/>
      <c r="P4170" s="19"/>
      <c r="Q4170" s="11"/>
      <c r="R4170" s="11"/>
      <c r="T4170" s="10"/>
      <c r="U4170" s="10"/>
    </row>
    <row r="4171" spans="5:21" s="8" customFormat="1" ht="30" customHeight="1">
      <c r="E4171" s="10"/>
      <c r="K4171" s="10"/>
      <c r="M4171" s="10"/>
      <c r="N4171" s="11"/>
      <c r="O4171" s="11"/>
      <c r="P4171" s="19"/>
      <c r="Q4171" s="11"/>
      <c r="R4171" s="11"/>
      <c r="T4171" s="10"/>
      <c r="U4171" s="10"/>
    </row>
    <row r="4172" spans="5:21" s="8" customFormat="1" ht="30" customHeight="1">
      <c r="E4172" s="10"/>
      <c r="K4172" s="10"/>
      <c r="M4172" s="10"/>
      <c r="N4172" s="11"/>
      <c r="O4172" s="11"/>
      <c r="P4172" s="19"/>
      <c r="Q4172" s="11"/>
      <c r="R4172" s="11"/>
      <c r="T4172" s="10"/>
      <c r="U4172" s="10"/>
    </row>
    <row r="4173" spans="5:21" s="8" customFormat="1" ht="30" customHeight="1">
      <c r="E4173" s="10"/>
      <c r="K4173" s="10"/>
      <c r="M4173" s="10"/>
      <c r="N4173" s="11"/>
      <c r="O4173" s="11"/>
      <c r="P4173" s="19"/>
      <c r="Q4173" s="11"/>
      <c r="R4173" s="11"/>
      <c r="T4173" s="10"/>
      <c r="U4173" s="10"/>
    </row>
    <row r="4174" spans="5:21" s="8" customFormat="1" ht="30" customHeight="1">
      <c r="E4174" s="10"/>
      <c r="K4174" s="10"/>
      <c r="M4174" s="10"/>
      <c r="N4174" s="11"/>
      <c r="O4174" s="11"/>
      <c r="P4174" s="19"/>
      <c r="Q4174" s="11"/>
      <c r="R4174" s="11"/>
      <c r="T4174" s="10"/>
      <c r="U4174" s="10"/>
    </row>
    <row r="4175" spans="5:21" s="8" customFormat="1" ht="30" customHeight="1">
      <c r="E4175" s="10"/>
      <c r="K4175" s="10"/>
      <c r="M4175" s="10"/>
      <c r="N4175" s="11"/>
      <c r="O4175" s="11"/>
      <c r="P4175" s="19"/>
      <c r="Q4175" s="11"/>
      <c r="R4175" s="11"/>
      <c r="T4175" s="10"/>
      <c r="U4175" s="10"/>
    </row>
    <row r="4176" spans="5:21" s="8" customFormat="1" ht="30" customHeight="1">
      <c r="E4176" s="10"/>
      <c r="K4176" s="10"/>
      <c r="M4176" s="10"/>
      <c r="N4176" s="11"/>
      <c r="O4176" s="11"/>
      <c r="P4176" s="19"/>
      <c r="Q4176" s="11"/>
      <c r="R4176" s="11"/>
      <c r="T4176" s="10"/>
      <c r="U4176" s="10"/>
    </row>
    <row r="4177" spans="5:21" s="8" customFormat="1" ht="30" customHeight="1">
      <c r="E4177" s="10"/>
      <c r="K4177" s="10"/>
      <c r="M4177" s="10"/>
      <c r="N4177" s="11"/>
      <c r="O4177" s="11"/>
      <c r="P4177" s="19"/>
      <c r="Q4177" s="11"/>
      <c r="R4177" s="11"/>
      <c r="T4177" s="10"/>
      <c r="U4177" s="10"/>
    </row>
    <row r="4178" spans="5:21" s="8" customFormat="1" ht="30" customHeight="1">
      <c r="E4178" s="10"/>
      <c r="K4178" s="10"/>
      <c r="M4178" s="10"/>
      <c r="N4178" s="11"/>
      <c r="O4178" s="11"/>
      <c r="P4178" s="19"/>
      <c r="Q4178" s="11"/>
      <c r="R4178" s="11"/>
      <c r="T4178" s="10"/>
      <c r="U4178" s="10"/>
    </row>
    <row r="4179" spans="5:21" s="8" customFormat="1" ht="30" customHeight="1">
      <c r="E4179" s="10"/>
      <c r="K4179" s="10"/>
      <c r="M4179" s="10"/>
      <c r="N4179" s="11"/>
      <c r="O4179" s="11"/>
      <c r="P4179" s="19"/>
      <c r="Q4179" s="11"/>
      <c r="R4179" s="11"/>
      <c r="T4179" s="10"/>
      <c r="U4179" s="10"/>
    </row>
    <row r="4180" spans="5:21" s="8" customFormat="1" ht="30" customHeight="1">
      <c r="E4180" s="10"/>
      <c r="K4180" s="10"/>
      <c r="M4180" s="10"/>
      <c r="N4180" s="11"/>
      <c r="O4180" s="11"/>
      <c r="P4180" s="19"/>
      <c r="Q4180" s="11"/>
      <c r="R4180" s="11"/>
      <c r="T4180" s="10"/>
      <c r="U4180" s="10"/>
    </row>
    <row r="4181" spans="5:21" s="8" customFormat="1" ht="30" customHeight="1">
      <c r="E4181" s="10"/>
      <c r="K4181" s="10"/>
      <c r="M4181" s="10"/>
      <c r="N4181" s="11"/>
      <c r="O4181" s="11"/>
      <c r="P4181" s="19"/>
      <c r="Q4181" s="11"/>
      <c r="R4181" s="11"/>
      <c r="T4181" s="10"/>
      <c r="U4181" s="10"/>
    </row>
    <row r="4182" spans="5:21" s="8" customFormat="1" ht="30" customHeight="1">
      <c r="E4182" s="10"/>
      <c r="K4182" s="10"/>
      <c r="M4182" s="10"/>
      <c r="N4182" s="11"/>
      <c r="O4182" s="11"/>
      <c r="P4182" s="19"/>
      <c r="Q4182" s="11"/>
      <c r="R4182" s="11"/>
      <c r="T4182" s="10"/>
      <c r="U4182" s="10"/>
    </row>
    <row r="4183" spans="5:21" s="8" customFormat="1" ht="30" customHeight="1">
      <c r="E4183" s="10"/>
      <c r="K4183" s="10"/>
      <c r="M4183" s="10"/>
      <c r="N4183" s="11"/>
      <c r="O4183" s="11"/>
      <c r="P4183" s="19"/>
      <c r="Q4183" s="11"/>
      <c r="R4183" s="11"/>
      <c r="T4183" s="10"/>
      <c r="U4183" s="10"/>
    </row>
    <row r="4184" spans="5:21" s="8" customFormat="1" ht="30" customHeight="1">
      <c r="E4184" s="10"/>
      <c r="K4184" s="10"/>
      <c r="M4184" s="10"/>
      <c r="N4184" s="11"/>
      <c r="O4184" s="11"/>
      <c r="P4184" s="19"/>
      <c r="Q4184" s="11"/>
      <c r="R4184" s="11"/>
      <c r="T4184" s="10"/>
      <c r="U4184" s="10"/>
    </row>
    <row r="4185" spans="5:21" s="8" customFormat="1" ht="30" customHeight="1">
      <c r="E4185" s="10"/>
      <c r="K4185" s="10"/>
      <c r="M4185" s="10"/>
      <c r="N4185" s="11"/>
      <c r="O4185" s="11"/>
      <c r="P4185" s="19"/>
      <c r="Q4185" s="11"/>
      <c r="R4185" s="11"/>
      <c r="T4185" s="10"/>
      <c r="U4185" s="10"/>
    </row>
    <row r="4186" spans="5:21" s="8" customFormat="1" ht="30" customHeight="1">
      <c r="E4186" s="10"/>
      <c r="K4186" s="10"/>
      <c r="M4186" s="10"/>
      <c r="N4186" s="11"/>
      <c r="O4186" s="11"/>
      <c r="P4186" s="19"/>
      <c r="Q4186" s="11"/>
      <c r="R4186" s="11"/>
      <c r="T4186" s="10"/>
      <c r="U4186" s="10"/>
    </row>
    <row r="4187" spans="5:21" s="8" customFormat="1" ht="30" customHeight="1">
      <c r="E4187" s="10"/>
      <c r="K4187" s="10"/>
      <c r="M4187" s="10"/>
      <c r="N4187" s="11"/>
      <c r="O4187" s="11"/>
      <c r="P4187" s="19"/>
      <c r="Q4187" s="11"/>
      <c r="R4187" s="11"/>
      <c r="T4187" s="10"/>
      <c r="U4187" s="10"/>
    </row>
    <row r="4188" spans="5:21" s="8" customFormat="1" ht="30" customHeight="1">
      <c r="E4188" s="10"/>
      <c r="K4188" s="10"/>
      <c r="M4188" s="10"/>
      <c r="N4188" s="11"/>
      <c r="O4188" s="11"/>
      <c r="P4188" s="19"/>
      <c r="Q4188" s="11"/>
      <c r="R4188" s="11"/>
      <c r="T4188" s="10"/>
      <c r="U4188" s="10"/>
    </row>
    <row r="4189" spans="5:21" s="8" customFormat="1" ht="30" customHeight="1">
      <c r="E4189" s="10"/>
      <c r="K4189" s="10"/>
      <c r="M4189" s="10"/>
      <c r="N4189" s="11"/>
      <c r="O4189" s="11"/>
      <c r="P4189" s="19"/>
      <c r="Q4189" s="11"/>
      <c r="R4189" s="11"/>
      <c r="T4189" s="10"/>
      <c r="U4189" s="10"/>
    </row>
    <row r="4190" spans="5:21" s="8" customFormat="1" ht="30" customHeight="1">
      <c r="E4190" s="10"/>
      <c r="K4190" s="10"/>
      <c r="M4190" s="10"/>
      <c r="N4190" s="11"/>
      <c r="O4190" s="11"/>
      <c r="P4190" s="19"/>
      <c r="Q4190" s="11"/>
      <c r="R4190" s="11"/>
      <c r="T4190" s="10"/>
      <c r="U4190" s="10"/>
    </row>
    <row r="4191" spans="5:21" s="8" customFormat="1" ht="30" customHeight="1">
      <c r="E4191" s="10"/>
      <c r="K4191" s="10"/>
      <c r="M4191" s="10"/>
      <c r="N4191" s="11"/>
      <c r="O4191" s="11"/>
      <c r="P4191" s="19"/>
      <c r="Q4191" s="11"/>
      <c r="R4191" s="11"/>
      <c r="T4191" s="10"/>
      <c r="U4191" s="10"/>
    </row>
    <row r="4192" spans="5:21" s="8" customFormat="1" ht="30" customHeight="1">
      <c r="E4192" s="10"/>
      <c r="K4192" s="10"/>
      <c r="M4192" s="10"/>
      <c r="N4192" s="11"/>
      <c r="O4192" s="11"/>
      <c r="P4192" s="19"/>
      <c r="Q4192" s="11"/>
      <c r="R4192" s="11"/>
      <c r="T4192" s="10"/>
      <c r="U4192" s="10"/>
    </row>
    <row r="4193" spans="5:21" s="8" customFormat="1" ht="30" customHeight="1">
      <c r="E4193" s="10"/>
      <c r="K4193" s="10"/>
      <c r="M4193" s="10"/>
      <c r="N4193" s="11"/>
      <c r="O4193" s="11"/>
      <c r="P4193" s="19"/>
      <c r="Q4193" s="11"/>
      <c r="R4193" s="11"/>
      <c r="T4193" s="10"/>
      <c r="U4193" s="10"/>
    </row>
    <row r="4194" spans="5:21" s="8" customFormat="1" ht="30" customHeight="1">
      <c r="E4194" s="10"/>
      <c r="K4194" s="10"/>
      <c r="M4194" s="10"/>
      <c r="N4194" s="11"/>
      <c r="O4194" s="11"/>
      <c r="P4194" s="19"/>
      <c r="Q4194" s="11"/>
      <c r="R4194" s="11"/>
      <c r="T4194" s="10"/>
      <c r="U4194" s="10"/>
    </row>
    <row r="4195" spans="5:21" s="8" customFormat="1" ht="30" customHeight="1">
      <c r="E4195" s="10"/>
      <c r="K4195" s="10"/>
      <c r="M4195" s="10"/>
      <c r="N4195" s="11"/>
      <c r="O4195" s="11"/>
      <c r="P4195" s="19"/>
      <c r="Q4195" s="11"/>
      <c r="R4195" s="11"/>
      <c r="T4195" s="10"/>
      <c r="U4195" s="10"/>
    </row>
    <row r="4196" spans="5:21" s="8" customFormat="1" ht="30" customHeight="1">
      <c r="E4196" s="10"/>
      <c r="K4196" s="10"/>
      <c r="M4196" s="10"/>
      <c r="N4196" s="11"/>
      <c r="O4196" s="11"/>
      <c r="P4196" s="19"/>
      <c r="Q4196" s="11"/>
      <c r="R4196" s="11"/>
      <c r="T4196" s="10"/>
      <c r="U4196" s="10"/>
    </row>
    <row r="4197" spans="5:21" s="8" customFormat="1" ht="30" customHeight="1">
      <c r="E4197" s="10"/>
      <c r="K4197" s="10"/>
      <c r="M4197" s="10"/>
      <c r="N4197" s="11"/>
      <c r="O4197" s="11"/>
      <c r="P4197" s="19"/>
      <c r="Q4197" s="11"/>
      <c r="R4197" s="11"/>
      <c r="T4197" s="10"/>
      <c r="U4197" s="10"/>
    </row>
    <row r="4198" spans="5:21" s="8" customFormat="1" ht="30" customHeight="1">
      <c r="E4198" s="10"/>
      <c r="K4198" s="10"/>
      <c r="M4198" s="10"/>
      <c r="N4198" s="11"/>
      <c r="O4198" s="11"/>
      <c r="P4198" s="19"/>
      <c r="Q4198" s="11"/>
      <c r="R4198" s="11"/>
      <c r="T4198" s="10"/>
      <c r="U4198" s="10"/>
    </row>
    <row r="4199" spans="5:21" s="8" customFormat="1" ht="30" customHeight="1">
      <c r="E4199" s="10"/>
      <c r="K4199" s="10"/>
      <c r="M4199" s="10"/>
      <c r="N4199" s="11"/>
      <c r="O4199" s="11"/>
      <c r="P4199" s="19"/>
      <c r="Q4199" s="11"/>
      <c r="R4199" s="11"/>
      <c r="T4199" s="10"/>
      <c r="U4199" s="10"/>
    </row>
    <row r="4200" spans="5:21" s="8" customFormat="1" ht="30" customHeight="1">
      <c r="E4200" s="10"/>
      <c r="K4200" s="10"/>
      <c r="M4200" s="10"/>
      <c r="N4200" s="11"/>
      <c r="O4200" s="11"/>
      <c r="P4200" s="19"/>
      <c r="Q4200" s="11"/>
      <c r="R4200" s="11"/>
      <c r="T4200" s="10"/>
      <c r="U4200" s="10"/>
    </row>
    <row r="4201" spans="5:21" s="8" customFormat="1" ht="30" customHeight="1">
      <c r="E4201" s="10"/>
      <c r="K4201" s="10"/>
      <c r="M4201" s="10"/>
      <c r="N4201" s="11"/>
      <c r="O4201" s="11"/>
      <c r="P4201" s="19"/>
      <c r="Q4201" s="11"/>
      <c r="R4201" s="11"/>
      <c r="T4201" s="10"/>
      <c r="U4201" s="10"/>
    </row>
    <row r="4202" spans="5:21" s="8" customFormat="1" ht="30" customHeight="1">
      <c r="E4202" s="10"/>
      <c r="K4202" s="10"/>
      <c r="M4202" s="10"/>
      <c r="N4202" s="11"/>
      <c r="O4202" s="11"/>
      <c r="P4202" s="19"/>
      <c r="Q4202" s="11"/>
      <c r="R4202" s="11"/>
      <c r="T4202" s="10"/>
      <c r="U4202" s="10"/>
    </row>
    <row r="4203" spans="5:21" s="8" customFormat="1" ht="30" customHeight="1">
      <c r="E4203" s="10"/>
      <c r="K4203" s="10"/>
      <c r="M4203" s="10"/>
      <c r="N4203" s="11"/>
      <c r="O4203" s="11"/>
      <c r="P4203" s="19"/>
      <c r="Q4203" s="11"/>
      <c r="R4203" s="11"/>
      <c r="T4203" s="10"/>
      <c r="U4203" s="10"/>
    </row>
    <row r="4204" spans="5:21" s="8" customFormat="1" ht="30" customHeight="1">
      <c r="E4204" s="10"/>
      <c r="K4204" s="10"/>
      <c r="M4204" s="10"/>
      <c r="N4204" s="11"/>
      <c r="O4204" s="11"/>
      <c r="P4204" s="19"/>
      <c r="Q4204" s="11"/>
      <c r="R4204" s="11"/>
      <c r="T4204" s="10"/>
      <c r="U4204" s="10"/>
    </row>
    <row r="4205" spans="5:21" s="8" customFormat="1" ht="30" customHeight="1">
      <c r="E4205" s="10"/>
      <c r="K4205" s="10"/>
      <c r="M4205" s="10"/>
      <c r="N4205" s="11"/>
      <c r="O4205" s="11"/>
      <c r="P4205" s="19"/>
      <c r="Q4205" s="11"/>
      <c r="R4205" s="11"/>
      <c r="T4205" s="10"/>
      <c r="U4205" s="10"/>
    </row>
    <row r="4206" spans="5:21" s="8" customFormat="1" ht="30" customHeight="1">
      <c r="E4206" s="10"/>
      <c r="K4206" s="10"/>
      <c r="M4206" s="10"/>
      <c r="N4206" s="11"/>
      <c r="O4206" s="11"/>
      <c r="P4206" s="19"/>
      <c r="Q4206" s="11"/>
      <c r="R4206" s="11"/>
      <c r="T4206" s="10"/>
      <c r="U4206" s="10"/>
    </row>
    <row r="4207" spans="5:21" s="8" customFormat="1" ht="30" customHeight="1">
      <c r="E4207" s="10"/>
      <c r="K4207" s="10"/>
      <c r="M4207" s="10"/>
      <c r="N4207" s="11"/>
      <c r="O4207" s="11"/>
      <c r="P4207" s="19"/>
      <c r="Q4207" s="11"/>
      <c r="R4207" s="11"/>
      <c r="T4207" s="10"/>
      <c r="U4207" s="10"/>
    </row>
    <row r="4208" spans="5:21" s="8" customFormat="1" ht="30" customHeight="1">
      <c r="E4208" s="10"/>
      <c r="K4208" s="10"/>
      <c r="M4208" s="10"/>
      <c r="N4208" s="11"/>
      <c r="O4208" s="11"/>
      <c r="P4208" s="19"/>
      <c r="Q4208" s="11"/>
      <c r="R4208" s="11"/>
      <c r="T4208" s="10"/>
      <c r="U4208" s="10"/>
    </row>
    <row r="4209" spans="5:21" s="8" customFormat="1" ht="30" customHeight="1">
      <c r="E4209" s="10"/>
      <c r="K4209" s="10"/>
      <c r="M4209" s="10"/>
      <c r="N4209" s="11"/>
      <c r="O4209" s="11"/>
      <c r="P4209" s="19"/>
      <c r="Q4209" s="11"/>
      <c r="R4209" s="11"/>
      <c r="T4209" s="10"/>
      <c r="U4209" s="10"/>
    </row>
    <row r="4210" spans="5:21" s="8" customFormat="1" ht="30" customHeight="1">
      <c r="E4210" s="10"/>
      <c r="K4210" s="10"/>
      <c r="M4210" s="10"/>
      <c r="N4210" s="11"/>
      <c r="O4210" s="11"/>
      <c r="P4210" s="19"/>
      <c r="Q4210" s="11"/>
      <c r="R4210" s="11"/>
      <c r="T4210" s="10"/>
      <c r="U4210" s="10"/>
    </row>
    <row r="4211" spans="5:21" s="8" customFormat="1" ht="30" customHeight="1">
      <c r="E4211" s="10"/>
      <c r="K4211" s="10"/>
      <c r="M4211" s="10"/>
      <c r="N4211" s="11"/>
      <c r="O4211" s="11"/>
      <c r="P4211" s="19"/>
      <c r="Q4211" s="11"/>
      <c r="R4211" s="11"/>
      <c r="T4211" s="10"/>
      <c r="U4211" s="10"/>
    </row>
    <row r="4212" spans="5:21" s="8" customFormat="1" ht="30" customHeight="1">
      <c r="E4212" s="10"/>
      <c r="K4212" s="10"/>
      <c r="M4212" s="10"/>
      <c r="N4212" s="11"/>
      <c r="O4212" s="11"/>
      <c r="P4212" s="19"/>
      <c r="Q4212" s="11"/>
      <c r="R4212" s="11"/>
      <c r="T4212" s="10"/>
      <c r="U4212" s="10"/>
    </row>
    <row r="4213" spans="5:21" s="8" customFormat="1" ht="30" customHeight="1">
      <c r="E4213" s="10"/>
      <c r="K4213" s="10"/>
      <c r="M4213" s="10"/>
      <c r="N4213" s="11"/>
      <c r="O4213" s="11"/>
      <c r="P4213" s="19"/>
      <c r="Q4213" s="11"/>
      <c r="R4213" s="11"/>
      <c r="T4213" s="10"/>
      <c r="U4213" s="10"/>
    </row>
    <row r="4214" spans="5:21" s="8" customFormat="1" ht="30" customHeight="1">
      <c r="E4214" s="10"/>
      <c r="K4214" s="10"/>
      <c r="M4214" s="10"/>
      <c r="N4214" s="11"/>
      <c r="O4214" s="11"/>
      <c r="P4214" s="19"/>
      <c r="Q4214" s="11"/>
      <c r="R4214" s="11"/>
      <c r="T4214" s="10"/>
      <c r="U4214" s="10"/>
    </row>
    <row r="4215" spans="5:21" s="8" customFormat="1" ht="30" customHeight="1">
      <c r="E4215" s="10"/>
      <c r="K4215" s="10"/>
      <c r="M4215" s="10"/>
      <c r="N4215" s="11"/>
      <c r="O4215" s="11"/>
      <c r="P4215" s="19"/>
      <c r="Q4215" s="11"/>
      <c r="R4215" s="11"/>
      <c r="T4215" s="10"/>
      <c r="U4215" s="10"/>
    </row>
    <row r="4216" spans="5:21" s="8" customFormat="1" ht="30" customHeight="1">
      <c r="E4216" s="10"/>
      <c r="K4216" s="10"/>
      <c r="M4216" s="10"/>
      <c r="N4216" s="11"/>
      <c r="O4216" s="11"/>
      <c r="P4216" s="19"/>
      <c r="Q4216" s="11"/>
      <c r="R4216" s="11"/>
      <c r="T4216" s="10"/>
      <c r="U4216" s="10"/>
    </row>
    <row r="4217" spans="5:21" s="8" customFormat="1" ht="30" customHeight="1">
      <c r="E4217" s="10"/>
      <c r="K4217" s="10"/>
      <c r="M4217" s="10"/>
      <c r="N4217" s="11"/>
      <c r="O4217" s="11"/>
      <c r="P4217" s="19"/>
      <c r="Q4217" s="11"/>
      <c r="R4217" s="11"/>
      <c r="T4217" s="10"/>
      <c r="U4217" s="10"/>
    </row>
    <row r="4218" spans="5:21" s="8" customFormat="1" ht="30" customHeight="1">
      <c r="E4218" s="10"/>
      <c r="K4218" s="10"/>
      <c r="M4218" s="10"/>
      <c r="N4218" s="11"/>
      <c r="O4218" s="11"/>
      <c r="P4218" s="19"/>
      <c r="Q4218" s="11"/>
      <c r="R4218" s="11"/>
      <c r="T4218" s="10"/>
      <c r="U4218" s="10"/>
    </row>
    <row r="4219" spans="5:21" s="8" customFormat="1" ht="30" customHeight="1">
      <c r="E4219" s="10"/>
      <c r="K4219" s="10"/>
      <c r="M4219" s="10"/>
      <c r="N4219" s="11"/>
      <c r="O4219" s="11"/>
      <c r="P4219" s="19"/>
      <c r="Q4219" s="11"/>
      <c r="R4219" s="11"/>
      <c r="T4219" s="10"/>
      <c r="U4219" s="10"/>
    </row>
    <row r="4220" spans="5:21" s="8" customFormat="1" ht="30" customHeight="1">
      <c r="E4220" s="10"/>
      <c r="K4220" s="10"/>
      <c r="M4220" s="10"/>
      <c r="N4220" s="11"/>
      <c r="O4220" s="11"/>
      <c r="P4220" s="19"/>
      <c r="Q4220" s="11"/>
      <c r="R4220" s="11"/>
      <c r="T4220" s="10"/>
      <c r="U4220" s="10"/>
    </row>
    <row r="4221" spans="5:21" s="8" customFormat="1" ht="30" customHeight="1">
      <c r="E4221" s="10"/>
      <c r="K4221" s="10"/>
      <c r="M4221" s="10"/>
      <c r="N4221" s="11"/>
      <c r="O4221" s="11"/>
      <c r="P4221" s="19"/>
      <c r="Q4221" s="11"/>
      <c r="R4221" s="11"/>
      <c r="T4221" s="10"/>
      <c r="U4221" s="10"/>
    </row>
    <row r="4222" spans="5:21" s="8" customFormat="1" ht="30" customHeight="1">
      <c r="E4222" s="10"/>
      <c r="K4222" s="10"/>
      <c r="M4222" s="10"/>
      <c r="N4222" s="11"/>
      <c r="O4222" s="11"/>
      <c r="P4222" s="19"/>
      <c r="Q4222" s="11"/>
      <c r="R4222" s="11"/>
      <c r="T4222" s="10"/>
      <c r="U4222" s="10"/>
    </row>
    <row r="4223" spans="5:21" s="8" customFormat="1" ht="30" customHeight="1">
      <c r="E4223" s="10"/>
      <c r="K4223" s="10"/>
      <c r="M4223" s="10"/>
      <c r="N4223" s="11"/>
      <c r="O4223" s="11"/>
      <c r="P4223" s="19"/>
      <c r="Q4223" s="11"/>
      <c r="R4223" s="11"/>
      <c r="T4223" s="10"/>
      <c r="U4223" s="10"/>
    </row>
    <row r="4224" spans="5:21" s="8" customFormat="1" ht="30" customHeight="1">
      <c r="E4224" s="10"/>
      <c r="K4224" s="10"/>
      <c r="M4224" s="10"/>
      <c r="N4224" s="11"/>
      <c r="O4224" s="11"/>
      <c r="P4224" s="19"/>
      <c r="Q4224" s="11"/>
      <c r="R4224" s="11"/>
      <c r="T4224" s="10"/>
      <c r="U4224" s="10"/>
    </row>
    <row r="4225" spans="5:21" s="8" customFormat="1" ht="30" customHeight="1">
      <c r="E4225" s="10"/>
      <c r="K4225" s="10"/>
      <c r="M4225" s="10"/>
      <c r="N4225" s="11"/>
      <c r="O4225" s="11"/>
      <c r="P4225" s="19"/>
      <c r="Q4225" s="11"/>
      <c r="R4225" s="11"/>
      <c r="T4225" s="10"/>
      <c r="U4225" s="10"/>
    </row>
    <row r="4226" spans="5:21" s="8" customFormat="1" ht="30" customHeight="1">
      <c r="E4226" s="10"/>
      <c r="K4226" s="10"/>
      <c r="M4226" s="10"/>
      <c r="N4226" s="11"/>
      <c r="O4226" s="11"/>
      <c r="P4226" s="19"/>
      <c r="Q4226" s="11"/>
      <c r="R4226" s="11"/>
      <c r="T4226" s="10"/>
      <c r="U4226" s="10"/>
    </row>
    <row r="4227" spans="5:21" s="8" customFormat="1" ht="30" customHeight="1">
      <c r="E4227" s="10"/>
      <c r="K4227" s="10"/>
      <c r="M4227" s="10"/>
      <c r="N4227" s="11"/>
      <c r="O4227" s="11"/>
      <c r="P4227" s="19"/>
      <c r="Q4227" s="11"/>
      <c r="R4227" s="11"/>
      <c r="T4227" s="10"/>
      <c r="U4227" s="10"/>
    </row>
    <row r="4228" spans="5:21" s="8" customFormat="1" ht="30" customHeight="1">
      <c r="E4228" s="10"/>
      <c r="K4228" s="10"/>
      <c r="M4228" s="10"/>
      <c r="N4228" s="11"/>
      <c r="O4228" s="11"/>
      <c r="P4228" s="19"/>
      <c r="Q4228" s="11"/>
      <c r="R4228" s="11"/>
      <c r="T4228" s="10"/>
      <c r="U4228" s="10"/>
    </row>
    <row r="4229" spans="5:21" s="8" customFormat="1" ht="30" customHeight="1">
      <c r="E4229" s="10"/>
      <c r="K4229" s="10"/>
      <c r="M4229" s="10"/>
      <c r="N4229" s="11"/>
      <c r="O4229" s="11"/>
      <c r="P4229" s="19"/>
      <c r="Q4229" s="11"/>
      <c r="R4229" s="11"/>
      <c r="T4229" s="10"/>
      <c r="U4229" s="10"/>
    </row>
    <row r="4230" spans="5:21" s="8" customFormat="1" ht="30" customHeight="1">
      <c r="E4230" s="10"/>
      <c r="K4230" s="10"/>
      <c r="M4230" s="10"/>
      <c r="N4230" s="11"/>
      <c r="O4230" s="11"/>
      <c r="P4230" s="19"/>
      <c r="Q4230" s="11"/>
      <c r="R4230" s="11"/>
      <c r="T4230" s="10"/>
      <c r="U4230" s="10"/>
    </row>
    <row r="4231" spans="5:21" s="8" customFormat="1" ht="30" customHeight="1">
      <c r="E4231" s="10"/>
      <c r="K4231" s="10"/>
      <c r="M4231" s="10"/>
      <c r="N4231" s="11"/>
      <c r="O4231" s="11"/>
      <c r="P4231" s="19"/>
      <c r="Q4231" s="11"/>
      <c r="R4231" s="11"/>
      <c r="T4231" s="10"/>
      <c r="U4231" s="10"/>
    </row>
    <row r="4232" spans="5:21" s="8" customFormat="1" ht="30" customHeight="1">
      <c r="E4232" s="10"/>
      <c r="K4232" s="10"/>
      <c r="M4232" s="10"/>
      <c r="N4232" s="11"/>
      <c r="O4232" s="11"/>
      <c r="P4232" s="19"/>
      <c r="Q4232" s="11"/>
      <c r="R4232" s="11"/>
      <c r="T4232" s="10"/>
      <c r="U4232" s="10"/>
    </row>
    <row r="4233" spans="5:21" s="8" customFormat="1" ht="30" customHeight="1">
      <c r="E4233" s="10"/>
      <c r="K4233" s="10"/>
      <c r="M4233" s="10"/>
      <c r="N4233" s="11"/>
      <c r="O4233" s="11"/>
      <c r="P4233" s="19"/>
      <c r="Q4233" s="11"/>
      <c r="R4233" s="11"/>
      <c r="T4233" s="10"/>
      <c r="U4233" s="10"/>
    </row>
    <row r="4234" spans="5:21" s="8" customFormat="1" ht="30" customHeight="1">
      <c r="E4234" s="10"/>
      <c r="K4234" s="10"/>
      <c r="M4234" s="10"/>
      <c r="N4234" s="11"/>
      <c r="O4234" s="11"/>
      <c r="P4234" s="19"/>
      <c r="Q4234" s="11"/>
      <c r="R4234" s="11"/>
      <c r="T4234" s="10"/>
      <c r="U4234" s="10"/>
    </row>
    <row r="4235" spans="5:21" s="8" customFormat="1" ht="30" customHeight="1">
      <c r="E4235" s="10"/>
      <c r="K4235" s="10"/>
      <c r="M4235" s="10"/>
      <c r="N4235" s="11"/>
      <c r="O4235" s="11"/>
      <c r="P4235" s="19"/>
      <c r="Q4235" s="11"/>
      <c r="R4235" s="11"/>
      <c r="T4235" s="10"/>
      <c r="U4235" s="10"/>
    </row>
    <row r="4236" spans="5:21" s="8" customFormat="1" ht="30" customHeight="1">
      <c r="E4236" s="10"/>
      <c r="K4236" s="10"/>
      <c r="M4236" s="10"/>
      <c r="N4236" s="11"/>
      <c r="O4236" s="11"/>
      <c r="P4236" s="19"/>
      <c r="Q4236" s="11"/>
      <c r="R4236" s="11"/>
      <c r="T4236" s="10"/>
      <c r="U4236" s="10"/>
    </row>
    <row r="4237" spans="5:21" s="8" customFormat="1" ht="30" customHeight="1">
      <c r="E4237" s="10"/>
      <c r="K4237" s="10"/>
      <c r="M4237" s="10"/>
      <c r="N4237" s="11"/>
      <c r="O4237" s="11"/>
      <c r="P4237" s="19"/>
      <c r="Q4237" s="11"/>
      <c r="R4237" s="11"/>
      <c r="T4237" s="10"/>
      <c r="U4237" s="10"/>
    </row>
    <row r="4238" spans="5:21" s="8" customFormat="1" ht="30" customHeight="1">
      <c r="E4238" s="10"/>
      <c r="K4238" s="10"/>
      <c r="M4238" s="10"/>
      <c r="N4238" s="11"/>
      <c r="O4238" s="11"/>
      <c r="P4238" s="19"/>
      <c r="Q4238" s="11"/>
      <c r="R4238" s="11"/>
      <c r="T4238" s="10"/>
      <c r="U4238" s="10"/>
    </row>
    <row r="4239" spans="5:21" s="8" customFormat="1" ht="30" customHeight="1">
      <c r="E4239" s="10"/>
      <c r="K4239" s="10"/>
      <c r="M4239" s="10"/>
      <c r="N4239" s="11"/>
      <c r="O4239" s="11"/>
      <c r="P4239" s="19"/>
      <c r="Q4239" s="11"/>
      <c r="R4239" s="11"/>
      <c r="T4239" s="10"/>
      <c r="U4239" s="10"/>
    </row>
    <row r="4240" spans="5:21" s="8" customFormat="1" ht="30" customHeight="1">
      <c r="E4240" s="10"/>
      <c r="K4240" s="10"/>
      <c r="M4240" s="10"/>
      <c r="N4240" s="11"/>
      <c r="O4240" s="11"/>
      <c r="P4240" s="19"/>
      <c r="Q4240" s="11"/>
      <c r="R4240" s="11"/>
      <c r="T4240" s="10"/>
      <c r="U4240" s="10"/>
    </row>
    <row r="4241" spans="5:21" s="8" customFormat="1" ht="30" customHeight="1">
      <c r="E4241" s="10"/>
      <c r="K4241" s="10"/>
      <c r="M4241" s="10"/>
      <c r="N4241" s="11"/>
      <c r="O4241" s="11"/>
      <c r="P4241" s="19"/>
      <c r="Q4241" s="11"/>
      <c r="R4241" s="11"/>
      <c r="T4241" s="10"/>
      <c r="U4241" s="10"/>
    </row>
    <row r="4242" spans="5:21" s="8" customFormat="1" ht="30" customHeight="1">
      <c r="E4242" s="10"/>
      <c r="K4242" s="10"/>
      <c r="M4242" s="10"/>
      <c r="N4242" s="11"/>
      <c r="O4242" s="11"/>
      <c r="P4242" s="19"/>
      <c r="Q4242" s="11"/>
      <c r="R4242" s="11"/>
      <c r="T4242" s="10"/>
      <c r="U4242" s="10"/>
    </row>
    <row r="4243" spans="5:21" s="8" customFormat="1" ht="30" customHeight="1">
      <c r="E4243" s="10"/>
      <c r="K4243" s="10"/>
      <c r="M4243" s="10"/>
      <c r="N4243" s="11"/>
      <c r="O4243" s="11"/>
      <c r="P4243" s="19"/>
      <c r="Q4243" s="11"/>
      <c r="R4243" s="11"/>
      <c r="T4243" s="10"/>
      <c r="U4243" s="10"/>
    </row>
    <row r="4244" spans="5:21" s="8" customFormat="1" ht="30" customHeight="1">
      <c r="E4244" s="10"/>
      <c r="K4244" s="10"/>
      <c r="M4244" s="10"/>
      <c r="N4244" s="11"/>
      <c r="O4244" s="11"/>
      <c r="P4244" s="19"/>
      <c r="Q4244" s="11"/>
      <c r="R4244" s="11"/>
      <c r="T4244" s="10"/>
      <c r="U4244" s="10"/>
    </row>
    <row r="4245" spans="5:21" s="8" customFormat="1" ht="30" customHeight="1">
      <c r="E4245" s="10"/>
      <c r="K4245" s="10"/>
      <c r="M4245" s="10"/>
      <c r="N4245" s="11"/>
      <c r="O4245" s="11"/>
      <c r="P4245" s="19"/>
      <c r="Q4245" s="11"/>
      <c r="R4245" s="11"/>
      <c r="T4245" s="10"/>
      <c r="U4245" s="10"/>
    </row>
    <row r="4246" spans="5:21" s="8" customFormat="1" ht="30" customHeight="1">
      <c r="E4246" s="10"/>
      <c r="K4246" s="10"/>
      <c r="M4246" s="10"/>
      <c r="N4246" s="11"/>
      <c r="O4246" s="11"/>
      <c r="P4246" s="19"/>
      <c r="Q4246" s="11"/>
      <c r="R4246" s="11"/>
      <c r="T4246" s="10"/>
      <c r="U4246" s="10"/>
    </row>
    <row r="4247" spans="5:21" s="8" customFormat="1" ht="30" customHeight="1">
      <c r="E4247" s="10"/>
      <c r="K4247" s="10"/>
      <c r="M4247" s="10"/>
      <c r="N4247" s="11"/>
      <c r="O4247" s="11"/>
      <c r="P4247" s="19"/>
      <c r="Q4247" s="11"/>
      <c r="R4247" s="11"/>
      <c r="T4247" s="10"/>
      <c r="U4247" s="10"/>
    </row>
    <row r="4248" spans="5:21" s="8" customFormat="1" ht="30" customHeight="1">
      <c r="E4248" s="10"/>
      <c r="K4248" s="10"/>
      <c r="M4248" s="10"/>
      <c r="N4248" s="11"/>
      <c r="O4248" s="11"/>
      <c r="P4248" s="19"/>
      <c r="Q4248" s="11"/>
      <c r="R4248" s="11"/>
      <c r="T4248" s="10"/>
      <c r="U4248" s="10"/>
    </row>
    <row r="4249" spans="5:21" s="8" customFormat="1" ht="30" customHeight="1">
      <c r="E4249" s="10"/>
      <c r="K4249" s="10"/>
      <c r="M4249" s="10"/>
      <c r="N4249" s="11"/>
      <c r="O4249" s="11"/>
      <c r="P4249" s="19"/>
      <c r="Q4249" s="11"/>
      <c r="R4249" s="11"/>
      <c r="T4249" s="10"/>
      <c r="U4249" s="10"/>
    </row>
    <row r="4250" spans="5:21" s="8" customFormat="1" ht="30" customHeight="1">
      <c r="E4250" s="10"/>
      <c r="K4250" s="10"/>
      <c r="M4250" s="10"/>
      <c r="N4250" s="11"/>
      <c r="O4250" s="11"/>
      <c r="P4250" s="19"/>
      <c r="Q4250" s="11"/>
      <c r="R4250" s="11"/>
      <c r="T4250" s="10"/>
      <c r="U4250" s="10"/>
    </row>
    <row r="4251" spans="5:21" s="8" customFormat="1" ht="30" customHeight="1">
      <c r="E4251" s="10"/>
      <c r="K4251" s="10"/>
      <c r="M4251" s="10"/>
      <c r="N4251" s="11"/>
      <c r="O4251" s="11"/>
      <c r="P4251" s="19"/>
      <c r="Q4251" s="11"/>
      <c r="R4251" s="11"/>
      <c r="T4251" s="10"/>
      <c r="U4251" s="10"/>
    </row>
    <row r="4252" spans="5:21" s="8" customFormat="1" ht="30" customHeight="1">
      <c r="E4252" s="10"/>
      <c r="K4252" s="10"/>
      <c r="M4252" s="10"/>
      <c r="N4252" s="11"/>
      <c r="O4252" s="11"/>
      <c r="P4252" s="19"/>
      <c r="Q4252" s="11"/>
      <c r="R4252" s="11"/>
      <c r="T4252" s="10"/>
      <c r="U4252" s="10"/>
    </row>
    <row r="4253" spans="5:21" s="8" customFormat="1" ht="30" customHeight="1">
      <c r="E4253" s="10"/>
      <c r="K4253" s="10"/>
      <c r="M4253" s="10"/>
      <c r="N4253" s="11"/>
      <c r="O4253" s="11"/>
      <c r="P4253" s="19"/>
      <c r="Q4253" s="11"/>
      <c r="R4253" s="11"/>
      <c r="T4253" s="10"/>
      <c r="U4253" s="10"/>
    </row>
    <row r="4254" spans="5:21" s="8" customFormat="1" ht="30" customHeight="1">
      <c r="E4254" s="10"/>
      <c r="K4254" s="10"/>
      <c r="M4254" s="10"/>
      <c r="N4254" s="11"/>
      <c r="O4254" s="11"/>
      <c r="P4254" s="19"/>
      <c r="Q4254" s="11"/>
      <c r="R4254" s="11"/>
      <c r="T4254" s="10"/>
      <c r="U4254" s="10"/>
    </row>
    <row r="4255" spans="5:21" s="8" customFormat="1" ht="30" customHeight="1">
      <c r="E4255" s="10"/>
      <c r="K4255" s="10"/>
      <c r="M4255" s="10"/>
      <c r="N4255" s="11"/>
      <c r="O4255" s="11"/>
      <c r="P4255" s="19"/>
      <c r="Q4255" s="11"/>
      <c r="R4255" s="11"/>
      <c r="T4255" s="10"/>
      <c r="U4255" s="10"/>
    </row>
    <row r="4256" spans="5:21" s="8" customFormat="1" ht="30" customHeight="1">
      <c r="E4256" s="10"/>
      <c r="K4256" s="10"/>
      <c r="M4256" s="10"/>
      <c r="N4256" s="11"/>
      <c r="O4256" s="11"/>
      <c r="P4256" s="19"/>
      <c r="Q4256" s="11"/>
      <c r="R4256" s="11"/>
      <c r="T4256" s="10"/>
      <c r="U4256" s="10"/>
    </row>
    <row r="4257" spans="5:21" s="8" customFormat="1" ht="30" customHeight="1">
      <c r="E4257" s="10"/>
      <c r="K4257" s="10"/>
      <c r="M4257" s="10"/>
      <c r="N4257" s="11"/>
      <c r="O4257" s="11"/>
      <c r="P4257" s="19"/>
      <c r="Q4257" s="11"/>
      <c r="R4257" s="11"/>
      <c r="T4257" s="10"/>
      <c r="U4257" s="10"/>
    </row>
    <row r="4258" spans="5:21" s="8" customFormat="1" ht="30" customHeight="1">
      <c r="E4258" s="10"/>
      <c r="K4258" s="10"/>
      <c r="M4258" s="10"/>
      <c r="N4258" s="11"/>
      <c r="O4258" s="11"/>
      <c r="P4258" s="19"/>
      <c r="Q4258" s="11"/>
      <c r="R4258" s="11"/>
      <c r="T4258" s="10"/>
      <c r="U4258" s="10"/>
    </row>
    <row r="4259" spans="5:21" s="8" customFormat="1" ht="30" customHeight="1">
      <c r="E4259" s="10"/>
      <c r="K4259" s="10"/>
      <c r="M4259" s="10"/>
      <c r="N4259" s="11"/>
      <c r="O4259" s="11"/>
      <c r="P4259" s="19"/>
      <c r="Q4259" s="11"/>
      <c r="R4259" s="11"/>
      <c r="T4259" s="10"/>
      <c r="U4259" s="10"/>
    </row>
    <row r="4260" spans="5:21" s="8" customFormat="1" ht="30" customHeight="1">
      <c r="E4260" s="10"/>
      <c r="K4260" s="10"/>
      <c r="M4260" s="10"/>
      <c r="N4260" s="11"/>
      <c r="O4260" s="11"/>
      <c r="P4260" s="19"/>
      <c r="Q4260" s="11"/>
      <c r="R4260" s="11"/>
      <c r="T4260" s="10"/>
      <c r="U4260" s="10"/>
    </row>
    <row r="4261" spans="5:21" s="8" customFormat="1" ht="30" customHeight="1">
      <c r="E4261" s="10"/>
      <c r="K4261" s="10"/>
      <c r="M4261" s="10"/>
      <c r="N4261" s="11"/>
      <c r="O4261" s="11"/>
      <c r="P4261" s="19"/>
      <c r="Q4261" s="11"/>
      <c r="R4261" s="11"/>
      <c r="T4261" s="10"/>
      <c r="U4261" s="10"/>
    </row>
    <row r="4262" spans="5:21" s="8" customFormat="1" ht="30" customHeight="1">
      <c r="E4262" s="10"/>
      <c r="K4262" s="10"/>
      <c r="M4262" s="10"/>
      <c r="N4262" s="11"/>
      <c r="O4262" s="11"/>
      <c r="P4262" s="19"/>
      <c r="Q4262" s="11"/>
      <c r="R4262" s="11"/>
      <c r="T4262" s="10"/>
      <c r="U4262" s="10"/>
    </row>
    <row r="4263" spans="5:21" s="8" customFormat="1" ht="30" customHeight="1">
      <c r="E4263" s="10"/>
      <c r="K4263" s="10"/>
      <c r="M4263" s="10"/>
      <c r="N4263" s="11"/>
      <c r="O4263" s="11"/>
      <c r="P4263" s="19"/>
      <c r="Q4263" s="11"/>
      <c r="R4263" s="11"/>
      <c r="T4263" s="10"/>
      <c r="U4263" s="10"/>
    </row>
    <row r="4264" spans="5:21" s="8" customFormat="1" ht="30" customHeight="1">
      <c r="E4264" s="10"/>
      <c r="K4264" s="10"/>
      <c r="M4264" s="10"/>
      <c r="N4264" s="11"/>
      <c r="O4264" s="11"/>
      <c r="P4264" s="19"/>
      <c r="Q4264" s="11"/>
      <c r="R4264" s="11"/>
      <c r="T4264" s="10"/>
      <c r="U4264" s="10"/>
    </row>
    <row r="4265" spans="5:21" s="8" customFormat="1" ht="30" customHeight="1">
      <c r="E4265" s="10"/>
      <c r="K4265" s="10"/>
      <c r="M4265" s="10"/>
      <c r="N4265" s="11"/>
      <c r="O4265" s="11"/>
      <c r="P4265" s="19"/>
      <c r="Q4265" s="11"/>
      <c r="R4265" s="11"/>
      <c r="T4265" s="10"/>
      <c r="U4265" s="10"/>
    </row>
    <row r="4266" spans="5:21" s="8" customFormat="1" ht="30" customHeight="1">
      <c r="E4266" s="10"/>
      <c r="K4266" s="10"/>
      <c r="M4266" s="10"/>
      <c r="N4266" s="11"/>
      <c r="O4266" s="11"/>
      <c r="P4266" s="19"/>
      <c r="Q4266" s="11"/>
      <c r="R4266" s="11"/>
      <c r="T4266" s="10"/>
      <c r="U4266" s="10"/>
    </row>
    <row r="4267" spans="5:21" s="8" customFormat="1" ht="30" customHeight="1">
      <c r="E4267" s="10"/>
      <c r="K4267" s="10"/>
      <c r="M4267" s="10"/>
      <c r="N4267" s="11"/>
      <c r="O4267" s="11"/>
      <c r="P4267" s="19"/>
      <c r="Q4267" s="11"/>
      <c r="R4267" s="11"/>
      <c r="T4267" s="10"/>
      <c r="U4267" s="10"/>
    </row>
    <row r="4268" spans="5:21" s="8" customFormat="1" ht="30" customHeight="1">
      <c r="E4268" s="10"/>
      <c r="K4268" s="10"/>
      <c r="M4268" s="10"/>
      <c r="N4268" s="11"/>
      <c r="O4268" s="11"/>
      <c r="P4268" s="19"/>
      <c r="Q4268" s="11"/>
      <c r="R4268" s="11"/>
      <c r="T4268" s="10"/>
      <c r="U4268" s="10"/>
    </row>
    <row r="4269" spans="5:21" s="8" customFormat="1" ht="30" customHeight="1">
      <c r="E4269" s="10"/>
      <c r="K4269" s="10"/>
      <c r="M4269" s="10"/>
      <c r="N4269" s="11"/>
      <c r="O4269" s="11"/>
      <c r="P4269" s="19"/>
      <c r="Q4269" s="11"/>
      <c r="R4269" s="11"/>
      <c r="T4269" s="10"/>
      <c r="U4269" s="10"/>
    </row>
    <row r="4270" spans="5:21" s="8" customFormat="1" ht="30" customHeight="1">
      <c r="E4270" s="10"/>
      <c r="K4270" s="10"/>
      <c r="M4270" s="10"/>
      <c r="N4270" s="11"/>
      <c r="O4270" s="11"/>
      <c r="P4270" s="19"/>
      <c r="Q4270" s="11"/>
      <c r="R4270" s="11"/>
      <c r="T4270" s="10"/>
      <c r="U4270" s="10"/>
    </row>
    <row r="4271" spans="5:21" s="8" customFormat="1" ht="30" customHeight="1">
      <c r="E4271" s="10"/>
      <c r="K4271" s="10"/>
      <c r="M4271" s="10"/>
      <c r="N4271" s="11"/>
      <c r="O4271" s="11"/>
      <c r="P4271" s="19"/>
      <c r="Q4271" s="11"/>
      <c r="R4271" s="11"/>
      <c r="T4271" s="10"/>
      <c r="U4271" s="10"/>
    </row>
    <row r="4272" spans="5:21" s="8" customFormat="1" ht="30" customHeight="1">
      <c r="E4272" s="10"/>
      <c r="K4272" s="10"/>
      <c r="M4272" s="10"/>
      <c r="N4272" s="11"/>
      <c r="O4272" s="11"/>
      <c r="P4272" s="19"/>
      <c r="Q4272" s="11"/>
      <c r="R4272" s="11"/>
      <c r="T4272" s="10"/>
      <c r="U4272" s="10"/>
    </row>
    <row r="4273" spans="5:21" s="8" customFormat="1" ht="30" customHeight="1">
      <c r="E4273" s="10"/>
      <c r="K4273" s="10"/>
      <c r="M4273" s="10"/>
      <c r="N4273" s="11"/>
      <c r="O4273" s="11"/>
      <c r="P4273" s="19"/>
      <c r="Q4273" s="11"/>
      <c r="R4273" s="11"/>
      <c r="T4273" s="10"/>
      <c r="U4273" s="10"/>
    </row>
    <row r="4274" spans="5:21" s="8" customFormat="1" ht="30" customHeight="1">
      <c r="E4274" s="10"/>
      <c r="K4274" s="10"/>
      <c r="M4274" s="10"/>
      <c r="N4274" s="11"/>
      <c r="O4274" s="11"/>
      <c r="P4274" s="19"/>
      <c r="Q4274" s="11"/>
      <c r="R4274" s="11"/>
      <c r="T4274" s="10"/>
      <c r="U4274" s="10"/>
    </row>
    <row r="4275" spans="5:21" s="8" customFormat="1" ht="30" customHeight="1">
      <c r="E4275" s="10"/>
      <c r="K4275" s="10"/>
      <c r="M4275" s="10"/>
      <c r="N4275" s="11"/>
      <c r="O4275" s="11"/>
      <c r="P4275" s="19"/>
      <c r="Q4275" s="11"/>
      <c r="R4275" s="11"/>
      <c r="T4275" s="10"/>
      <c r="U4275" s="10"/>
    </row>
    <row r="4276" spans="5:21" s="8" customFormat="1" ht="30" customHeight="1">
      <c r="E4276" s="10"/>
      <c r="K4276" s="10"/>
      <c r="M4276" s="10"/>
      <c r="N4276" s="11"/>
      <c r="O4276" s="11"/>
      <c r="P4276" s="19"/>
      <c r="Q4276" s="11"/>
      <c r="R4276" s="11"/>
      <c r="T4276" s="10"/>
      <c r="U4276" s="10"/>
    </row>
    <row r="4277" spans="5:21" s="8" customFormat="1" ht="30" customHeight="1">
      <c r="E4277" s="10"/>
      <c r="K4277" s="10"/>
      <c r="M4277" s="10"/>
      <c r="N4277" s="11"/>
      <c r="O4277" s="11"/>
      <c r="P4277" s="19"/>
      <c r="Q4277" s="11"/>
      <c r="R4277" s="11"/>
      <c r="T4277" s="10"/>
      <c r="U4277" s="10"/>
    </row>
    <row r="4278" spans="5:21" s="8" customFormat="1" ht="30" customHeight="1">
      <c r="E4278" s="10"/>
      <c r="K4278" s="10"/>
      <c r="M4278" s="10"/>
      <c r="N4278" s="11"/>
      <c r="O4278" s="11"/>
      <c r="P4278" s="19"/>
      <c r="Q4278" s="11"/>
      <c r="R4278" s="11"/>
      <c r="T4278" s="10"/>
      <c r="U4278" s="10"/>
    </row>
    <row r="4279" spans="5:21" s="8" customFormat="1" ht="30" customHeight="1">
      <c r="E4279" s="10"/>
      <c r="K4279" s="10"/>
      <c r="M4279" s="10"/>
      <c r="N4279" s="11"/>
      <c r="O4279" s="11"/>
      <c r="P4279" s="19"/>
      <c r="Q4279" s="11"/>
      <c r="R4279" s="11"/>
      <c r="T4279" s="10"/>
      <c r="U4279" s="10"/>
    </row>
    <row r="4280" spans="5:21" s="8" customFormat="1" ht="30" customHeight="1">
      <c r="E4280" s="10"/>
      <c r="K4280" s="10"/>
      <c r="M4280" s="10"/>
      <c r="N4280" s="11"/>
      <c r="O4280" s="11"/>
      <c r="P4280" s="19"/>
      <c r="Q4280" s="11"/>
      <c r="R4280" s="11"/>
      <c r="T4280" s="10"/>
      <c r="U4280" s="10"/>
    </row>
    <row r="4281" spans="5:21" s="8" customFormat="1" ht="30" customHeight="1">
      <c r="E4281" s="10"/>
      <c r="K4281" s="10"/>
      <c r="M4281" s="10"/>
      <c r="N4281" s="11"/>
      <c r="O4281" s="11"/>
      <c r="P4281" s="19"/>
      <c r="Q4281" s="11"/>
      <c r="R4281" s="11"/>
      <c r="T4281" s="10"/>
      <c r="U4281" s="10"/>
    </row>
    <row r="4282" spans="5:21" s="8" customFormat="1" ht="30" customHeight="1">
      <c r="E4282" s="10"/>
      <c r="K4282" s="10"/>
      <c r="M4282" s="10"/>
      <c r="N4282" s="11"/>
      <c r="O4282" s="11"/>
      <c r="P4282" s="19"/>
      <c r="Q4282" s="11"/>
      <c r="R4282" s="11"/>
      <c r="T4282" s="10"/>
      <c r="U4282" s="10"/>
    </row>
    <row r="4283" spans="5:21" s="8" customFormat="1" ht="30" customHeight="1">
      <c r="E4283" s="10"/>
      <c r="K4283" s="10"/>
      <c r="M4283" s="10"/>
      <c r="N4283" s="11"/>
      <c r="O4283" s="11"/>
      <c r="P4283" s="19"/>
      <c r="Q4283" s="11"/>
      <c r="R4283" s="11"/>
      <c r="T4283" s="10"/>
      <c r="U4283" s="10"/>
    </row>
    <row r="4284" spans="5:21" s="8" customFormat="1" ht="30" customHeight="1">
      <c r="E4284" s="10"/>
      <c r="K4284" s="10"/>
      <c r="M4284" s="10"/>
      <c r="N4284" s="11"/>
      <c r="O4284" s="11"/>
      <c r="P4284" s="19"/>
      <c r="Q4284" s="11"/>
      <c r="R4284" s="11"/>
      <c r="T4284" s="10"/>
      <c r="U4284" s="10"/>
    </row>
    <row r="4285" spans="5:21" s="8" customFormat="1" ht="30" customHeight="1">
      <c r="E4285" s="10"/>
      <c r="K4285" s="10"/>
      <c r="M4285" s="10"/>
      <c r="N4285" s="11"/>
      <c r="O4285" s="11"/>
      <c r="P4285" s="19"/>
      <c r="Q4285" s="11"/>
      <c r="R4285" s="11"/>
      <c r="T4285" s="10"/>
      <c r="U4285" s="10"/>
    </row>
    <row r="4286" spans="5:21" s="8" customFormat="1" ht="30" customHeight="1">
      <c r="E4286" s="10"/>
      <c r="K4286" s="10"/>
      <c r="M4286" s="10"/>
      <c r="N4286" s="11"/>
      <c r="O4286" s="11"/>
      <c r="P4286" s="19"/>
      <c r="Q4286" s="11"/>
      <c r="R4286" s="11"/>
      <c r="T4286" s="10"/>
      <c r="U4286" s="10"/>
    </row>
    <row r="4287" spans="5:21" s="8" customFormat="1" ht="30" customHeight="1">
      <c r="E4287" s="10"/>
      <c r="K4287" s="10"/>
      <c r="M4287" s="10"/>
      <c r="N4287" s="11"/>
      <c r="O4287" s="11"/>
      <c r="P4287" s="19"/>
      <c r="Q4287" s="11"/>
      <c r="R4287" s="11"/>
      <c r="T4287" s="10"/>
      <c r="U4287" s="10"/>
    </row>
    <row r="4288" spans="5:21" s="8" customFormat="1" ht="30" customHeight="1">
      <c r="E4288" s="10"/>
      <c r="K4288" s="10"/>
      <c r="M4288" s="10"/>
      <c r="N4288" s="11"/>
      <c r="O4288" s="11"/>
      <c r="P4288" s="19"/>
      <c r="Q4288" s="11"/>
      <c r="R4288" s="11"/>
      <c r="T4288" s="10"/>
      <c r="U4288" s="10"/>
    </row>
    <row r="4289" spans="5:21" s="8" customFormat="1" ht="30" customHeight="1">
      <c r="E4289" s="10"/>
      <c r="K4289" s="10"/>
      <c r="M4289" s="10"/>
      <c r="N4289" s="11"/>
      <c r="O4289" s="11"/>
      <c r="P4289" s="19"/>
      <c r="Q4289" s="11"/>
      <c r="R4289" s="11"/>
      <c r="T4289" s="10"/>
      <c r="U4289" s="10"/>
    </row>
    <row r="4290" spans="5:21" s="8" customFormat="1" ht="30" customHeight="1">
      <c r="E4290" s="10"/>
      <c r="K4290" s="10"/>
      <c r="M4290" s="10"/>
      <c r="N4290" s="11"/>
      <c r="O4290" s="11"/>
      <c r="P4290" s="19"/>
      <c r="Q4290" s="11"/>
      <c r="R4290" s="11"/>
      <c r="T4290" s="10"/>
      <c r="U4290" s="10"/>
    </row>
    <row r="4291" spans="5:21" s="8" customFormat="1" ht="30" customHeight="1">
      <c r="E4291" s="10"/>
      <c r="K4291" s="10"/>
      <c r="M4291" s="10"/>
      <c r="N4291" s="11"/>
      <c r="O4291" s="11"/>
      <c r="P4291" s="19"/>
      <c r="Q4291" s="11"/>
      <c r="R4291" s="11"/>
      <c r="T4291" s="10"/>
      <c r="U4291" s="10"/>
    </row>
    <row r="4292" spans="5:21" s="8" customFormat="1" ht="30" customHeight="1">
      <c r="E4292" s="10"/>
      <c r="K4292" s="10"/>
      <c r="M4292" s="10"/>
      <c r="N4292" s="11"/>
      <c r="O4292" s="11"/>
      <c r="P4292" s="19"/>
      <c r="Q4292" s="11"/>
      <c r="R4292" s="11"/>
      <c r="T4292" s="10"/>
      <c r="U4292" s="10"/>
    </row>
    <row r="4293" spans="5:21" s="8" customFormat="1" ht="30" customHeight="1">
      <c r="E4293" s="10"/>
      <c r="K4293" s="10"/>
      <c r="M4293" s="10"/>
      <c r="N4293" s="11"/>
      <c r="O4293" s="11"/>
      <c r="P4293" s="19"/>
      <c r="Q4293" s="11"/>
      <c r="R4293" s="11"/>
      <c r="T4293" s="10"/>
      <c r="U4293" s="10"/>
    </row>
    <row r="4294" spans="5:21" s="8" customFormat="1" ht="30" customHeight="1">
      <c r="E4294" s="10"/>
      <c r="K4294" s="10"/>
      <c r="M4294" s="10"/>
      <c r="N4294" s="11"/>
      <c r="O4294" s="11"/>
      <c r="P4294" s="19"/>
      <c r="Q4294" s="11"/>
      <c r="R4294" s="11"/>
      <c r="T4294" s="10"/>
      <c r="U4294" s="10"/>
    </row>
    <row r="4295" spans="5:21" s="8" customFormat="1" ht="30" customHeight="1">
      <c r="E4295" s="10"/>
      <c r="K4295" s="10"/>
      <c r="M4295" s="10"/>
      <c r="N4295" s="11"/>
      <c r="O4295" s="11"/>
      <c r="P4295" s="19"/>
      <c r="Q4295" s="11"/>
      <c r="R4295" s="11"/>
      <c r="T4295" s="10"/>
      <c r="U4295" s="10"/>
    </row>
    <row r="4296" spans="5:21" s="8" customFormat="1" ht="30" customHeight="1">
      <c r="E4296" s="10"/>
      <c r="K4296" s="10"/>
      <c r="M4296" s="10"/>
      <c r="N4296" s="11"/>
      <c r="O4296" s="11"/>
      <c r="P4296" s="19"/>
      <c r="Q4296" s="11"/>
      <c r="R4296" s="11"/>
      <c r="T4296" s="10"/>
      <c r="U4296" s="10"/>
    </row>
    <row r="4297" spans="5:21" s="8" customFormat="1" ht="30" customHeight="1">
      <c r="E4297" s="10"/>
      <c r="K4297" s="10"/>
      <c r="M4297" s="10"/>
      <c r="N4297" s="11"/>
      <c r="O4297" s="11"/>
      <c r="P4297" s="19"/>
      <c r="Q4297" s="11"/>
      <c r="R4297" s="11"/>
      <c r="T4297" s="10"/>
      <c r="U4297" s="10"/>
    </row>
    <row r="4298" spans="5:21" s="8" customFormat="1" ht="30" customHeight="1">
      <c r="E4298" s="10"/>
      <c r="K4298" s="10"/>
      <c r="M4298" s="10"/>
      <c r="N4298" s="11"/>
      <c r="O4298" s="11"/>
      <c r="P4298" s="19"/>
      <c r="Q4298" s="11"/>
      <c r="R4298" s="11"/>
      <c r="T4298" s="10"/>
      <c r="U4298" s="10"/>
    </row>
    <row r="4299" spans="5:21" s="8" customFormat="1" ht="30" customHeight="1">
      <c r="E4299" s="10"/>
      <c r="K4299" s="10"/>
      <c r="M4299" s="10"/>
      <c r="N4299" s="11"/>
      <c r="O4299" s="11"/>
      <c r="P4299" s="19"/>
      <c r="Q4299" s="11"/>
      <c r="R4299" s="11"/>
      <c r="T4299" s="10"/>
      <c r="U4299" s="10"/>
    </row>
    <row r="4300" spans="5:21" s="8" customFormat="1" ht="30" customHeight="1">
      <c r="E4300" s="10"/>
      <c r="K4300" s="10"/>
      <c r="M4300" s="10"/>
      <c r="N4300" s="11"/>
      <c r="O4300" s="11"/>
      <c r="P4300" s="19"/>
      <c r="Q4300" s="11"/>
      <c r="R4300" s="11"/>
      <c r="T4300" s="10"/>
      <c r="U4300" s="10"/>
    </row>
    <row r="4301" spans="5:21" s="8" customFormat="1" ht="30" customHeight="1">
      <c r="E4301" s="10"/>
      <c r="K4301" s="10"/>
      <c r="M4301" s="10"/>
      <c r="N4301" s="11"/>
      <c r="O4301" s="11"/>
      <c r="P4301" s="19"/>
      <c r="Q4301" s="11"/>
      <c r="R4301" s="11"/>
      <c r="T4301" s="10"/>
      <c r="U4301" s="10"/>
    </row>
    <row r="4302" spans="5:21" s="8" customFormat="1" ht="30" customHeight="1">
      <c r="E4302" s="10"/>
      <c r="K4302" s="10"/>
      <c r="M4302" s="10"/>
      <c r="N4302" s="11"/>
      <c r="O4302" s="11"/>
      <c r="P4302" s="19"/>
      <c r="Q4302" s="11"/>
      <c r="R4302" s="11"/>
      <c r="T4302" s="10"/>
      <c r="U4302" s="10"/>
    </row>
    <row r="4303" spans="5:21" s="8" customFormat="1" ht="30" customHeight="1">
      <c r="E4303" s="10"/>
      <c r="K4303" s="10"/>
      <c r="M4303" s="10"/>
      <c r="N4303" s="11"/>
      <c r="O4303" s="11"/>
      <c r="P4303" s="19"/>
      <c r="Q4303" s="11"/>
      <c r="R4303" s="11"/>
      <c r="T4303" s="10"/>
      <c r="U4303" s="10"/>
    </row>
    <row r="4304" spans="5:21" s="8" customFormat="1" ht="30" customHeight="1">
      <c r="E4304" s="10"/>
      <c r="K4304" s="10"/>
      <c r="M4304" s="10"/>
      <c r="N4304" s="11"/>
      <c r="O4304" s="11"/>
      <c r="P4304" s="19"/>
      <c r="Q4304" s="11"/>
      <c r="R4304" s="11"/>
      <c r="T4304" s="10"/>
      <c r="U4304" s="10"/>
    </row>
    <row r="4305" spans="5:21" s="8" customFormat="1" ht="30" customHeight="1">
      <c r="E4305" s="10"/>
      <c r="K4305" s="10"/>
      <c r="M4305" s="10"/>
      <c r="N4305" s="11"/>
      <c r="O4305" s="11"/>
      <c r="P4305" s="19"/>
      <c r="Q4305" s="11"/>
      <c r="R4305" s="11"/>
      <c r="T4305" s="10"/>
      <c r="U4305" s="10"/>
    </row>
    <row r="4306" spans="5:21" s="8" customFormat="1" ht="30" customHeight="1">
      <c r="E4306" s="10"/>
      <c r="K4306" s="10"/>
      <c r="M4306" s="10"/>
      <c r="N4306" s="11"/>
      <c r="O4306" s="11"/>
      <c r="P4306" s="19"/>
      <c r="Q4306" s="11"/>
      <c r="R4306" s="11"/>
      <c r="T4306" s="10"/>
      <c r="U4306" s="10"/>
    </row>
    <row r="4307" spans="5:21" s="8" customFormat="1" ht="30" customHeight="1">
      <c r="E4307" s="10"/>
      <c r="K4307" s="10"/>
      <c r="M4307" s="10"/>
      <c r="N4307" s="11"/>
      <c r="O4307" s="11"/>
      <c r="P4307" s="19"/>
      <c r="Q4307" s="11"/>
      <c r="R4307" s="11"/>
      <c r="T4307" s="10"/>
      <c r="U4307" s="10"/>
    </row>
    <row r="4308" spans="5:21" s="8" customFormat="1" ht="30" customHeight="1">
      <c r="E4308" s="10"/>
      <c r="K4308" s="10"/>
      <c r="M4308" s="10"/>
      <c r="N4308" s="11"/>
      <c r="O4308" s="11"/>
      <c r="P4308" s="19"/>
      <c r="Q4308" s="11"/>
      <c r="R4308" s="11"/>
      <c r="T4308" s="10"/>
      <c r="U4308" s="10"/>
    </row>
    <row r="4309" spans="5:21" s="8" customFormat="1" ht="30" customHeight="1">
      <c r="E4309" s="10"/>
      <c r="K4309" s="10"/>
      <c r="M4309" s="10"/>
      <c r="N4309" s="11"/>
      <c r="O4309" s="11"/>
      <c r="P4309" s="19"/>
      <c r="Q4309" s="11"/>
      <c r="R4309" s="11"/>
      <c r="T4309" s="10"/>
      <c r="U4309" s="10"/>
    </row>
    <row r="4310" spans="5:21" s="8" customFormat="1" ht="30" customHeight="1">
      <c r="E4310" s="10"/>
      <c r="K4310" s="10"/>
      <c r="M4310" s="10"/>
      <c r="N4310" s="11"/>
      <c r="O4310" s="11"/>
      <c r="P4310" s="19"/>
      <c r="Q4310" s="11"/>
      <c r="R4310" s="11"/>
      <c r="T4310" s="10"/>
      <c r="U4310" s="10"/>
    </row>
    <row r="4311" spans="5:21" s="8" customFormat="1" ht="30" customHeight="1">
      <c r="E4311" s="10"/>
      <c r="K4311" s="10"/>
      <c r="M4311" s="10"/>
      <c r="N4311" s="11"/>
      <c r="O4311" s="11"/>
      <c r="P4311" s="19"/>
      <c r="Q4311" s="11"/>
      <c r="R4311" s="11"/>
      <c r="T4311" s="10"/>
      <c r="U4311" s="10"/>
    </row>
    <row r="4312" spans="5:21" s="8" customFormat="1" ht="30" customHeight="1">
      <c r="E4312" s="10"/>
      <c r="K4312" s="10"/>
      <c r="M4312" s="10"/>
      <c r="N4312" s="11"/>
      <c r="O4312" s="11"/>
      <c r="P4312" s="19"/>
      <c r="Q4312" s="11"/>
      <c r="R4312" s="11"/>
      <c r="T4312" s="10"/>
      <c r="U4312" s="10"/>
    </row>
    <row r="4313" spans="5:21" s="8" customFormat="1" ht="30" customHeight="1">
      <c r="E4313" s="10"/>
      <c r="K4313" s="10"/>
      <c r="M4313" s="10"/>
      <c r="N4313" s="11"/>
      <c r="O4313" s="11"/>
      <c r="P4313" s="19"/>
      <c r="Q4313" s="11"/>
      <c r="R4313" s="11"/>
      <c r="T4313" s="10"/>
      <c r="U4313" s="10"/>
    </row>
    <row r="4314" spans="5:21" s="8" customFormat="1" ht="30" customHeight="1">
      <c r="E4314" s="10"/>
      <c r="K4314" s="10"/>
      <c r="M4314" s="10"/>
      <c r="N4314" s="11"/>
      <c r="O4314" s="11"/>
      <c r="P4314" s="19"/>
      <c r="Q4314" s="11"/>
      <c r="R4314" s="11"/>
      <c r="T4314" s="10"/>
      <c r="U4314" s="10"/>
    </row>
    <row r="4315" spans="5:21" s="8" customFormat="1" ht="30" customHeight="1">
      <c r="E4315" s="10"/>
      <c r="K4315" s="10"/>
      <c r="M4315" s="10"/>
      <c r="N4315" s="11"/>
      <c r="O4315" s="11"/>
      <c r="P4315" s="19"/>
      <c r="Q4315" s="11"/>
      <c r="R4315" s="11"/>
      <c r="T4315" s="10"/>
      <c r="U4315" s="10"/>
    </row>
    <row r="4316" spans="5:21" s="8" customFormat="1" ht="30" customHeight="1">
      <c r="E4316" s="10"/>
      <c r="K4316" s="10"/>
      <c r="M4316" s="10"/>
      <c r="N4316" s="11"/>
      <c r="O4316" s="11"/>
      <c r="P4316" s="19"/>
      <c r="Q4316" s="11"/>
      <c r="R4316" s="11"/>
      <c r="T4316" s="10"/>
      <c r="U4316" s="10"/>
    </row>
    <row r="4317" spans="5:21" s="8" customFormat="1" ht="30" customHeight="1">
      <c r="E4317" s="10"/>
      <c r="K4317" s="10"/>
      <c r="M4317" s="10"/>
      <c r="N4317" s="11"/>
      <c r="O4317" s="11"/>
      <c r="P4317" s="19"/>
      <c r="Q4317" s="11"/>
      <c r="R4317" s="11"/>
      <c r="T4317" s="10"/>
      <c r="U4317" s="10"/>
    </row>
    <row r="4318" spans="5:21" s="8" customFormat="1" ht="30" customHeight="1">
      <c r="E4318" s="10"/>
      <c r="K4318" s="10"/>
      <c r="M4318" s="10"/>
      <c r="N4318" s="11"/>
      <c r="O4318" s="11"/>
      <c r="P4318" s="19"/>
      <c r="Q4318" s="11"/>
      <c r="R4318" s="11"/>
      <c r="T4318" s="10"/>
      <c r="U4318" s="10"/>
    </row>
    <row r="4319" spans="5:21" s="8" customFormat="1" ht="30" customHeight="1">
      <c r="E4319" s="10"/>
      <c r="K4319" s="10"/>
      <c r="M4319" s="10"/>
      <c r="N4319" s="11"/>
      <c r="O4319" s="11"/>
      <c r="P4319" s="19"/>
      <c r="Q4319" s="11"/>
      <c r="R4319" s="11"/>
      <c r="T4319" s="10"/>
      <c r="U4319" s="10"/>
    </row>
    <row r="4320" spans="5:21" s="8" customFormat="1" ht="30" customHeight="1">
      <c r="E4320" s="10"/>
      <c r="K4320" s="10"/>
      <c r="M4320" s="10"/>
      <c r="N4320" s="11"/>
      <c r="O4320" s="11"/>
      <c r="P4320" s="19"/>
      <c r="Q4320" s="11"/>
      <c r="R4320" s="11"/>
      <c r="T4320" s="10"/>
      <c r="U4320" s="10"/>
    </row>
    <row r="4321" spans="5:21" s="8" customFormat="1" ht="30" customHeight="1">
      <c r="E4321" s="10"/>
      <c r="K4321" s="10"/>
      <c r="M4321" s="10"/>
      <c r="N4321" s="11"/>
      <c r="O4321" s="11"/>
      <c r="P4321" s="19"/>
      <c r="Q4321" s="11"/>
      <c r="R4321" s="11"/>
      <c r="T4321" s="10"/>
      <c r="U4321" s="10"/>
    </row>
    <row r="4322" spans="5:21" s="8" customFormat="1" ht="30" customHeight="1">
      <c r="E4322" s="10"/>
      <c r="K4322" s="10"/>
      <c r="M4322" s="10"/>
      <c r="N4322" s="11"/>
      <c r="O4322" s="11"/>
      <c r="P4322" s="19"/>
      <c r="Q4322" s="11"/>
      <c r="R4322" s="11"/>
      <c r="T4322" s="10"/>
      <c r="U4322" s="10"/>
    </row>
    <row r="4323" spans="5:21" s="8" customFormat="1" ht="30" customHeight="1">
      <c r="E4323" s="10"/>
      <c r="K4323" s="10"/>
      <c r="M4323" s="10"/>
      <c r="N4323" s="11"/>
      <c r="O4323" s="11"/>
      <c r="P4323" s="19"/>
      <c r="Q4323" s="11"/>
      <c r="R4323" s="11"/>
      <c r="T4323" s="10"/>
      <c r="U4323" s="10"/>
    </row>
    <row r="4324" spans="5:21" s="8" customFormat="1" ht="30" customHeight="1">
      <c r="E4324" s="10"/>
      <c r="K4324" s="10"/>
      <c r="M4324" s="10"/>
      <c r="N4324" s="11"/>
      <c r="O4324" s="11"/>
      <c r="P4324" s="19"/>
      <c r="Q4324" s="11"/>
      <c r="R4324" s="11"/>
      <c r="T4324" s="10"/>
      <c r="U4324" s="10"/>
    </row>
    <row r="4325" spans="5:21" s="8" customFormat="1" ht="30" customHeight="1">
      <c r="E4325" s="10"/>
      <c r="K4325" s="10"/>
      <c r="M4325" s="10"/>
      <c r="N4325" s="11"/>
      <c r="O4325" s="11"/>
      <c r="P4325" s="19"/>
      <c r="Q4325" s="11"/>
      <c r="R4325" s="11"/>
      <c r="T4325" s="10"/>
      <c r="U4325" s="10"/>
    </row>
    <row r="4326" spans="5:21" s="8" customFormat="1" ht="30" customHeight="1">
      <c r="E4326" s="10"/>
      <c r="K4326" s="10"/>
      <c r="M4326" s="10"/>
      <c r="N4326" s="11"/>
      <c r="O4326" s="11"/>
      <c r="P4326" s="19"/>
      <c r="Q4326" s="11"/>
      <c r="R4326" s="11"/>
      <c r="T4326" s="10"/>
      <c r="U4326" s="10"/>
    </row>
    <row r="4327" spans="5:21" s="8" customFormat="1" ht="30" customHeight="1">
      <c r="E4327" s="10"/>
      <c r="K4327" s="10"/>
      <c r="M4327" s="10"/>
      <c r="N4327" s="11"/>
      <c r="O4327" s="11"/>
      <c r="P4327" s="19"/>
      <c r="Q4327" s="11"/>
      <c r="R4327" s="11"/>
      <c r="T4327" s="10"/>
      <c r="U4327" s="10"/>
    </row>
    <row r="4328" spans="5:21" s="8" customFormat="1" ht="30" customHeight="1">
      <c r="E4328" s="10"/>
      <c r="K4328" s="10"/>
      <c r="M4328" s="10"/>
      <c r="N4328" s="11"/>
      <c r="O4328" s="11"/>
      <c r="P4328" s="19"/>
      <c r="Q4328" s="11"/>
      <c r="R4328" s="11"/>
      <c r="T4328" s="10"/>
      <c r="U4328" s="10"/>
    </row>
    <row r="4329" spans="5:21" s="8" customFormat="1" ht="30" customHeight="1">
      <c r="E4329" s="10"/>
      <c r="K4329" s="10"/>
      <c r="M4329" s="10"/>
      <c r="N4329" s="11"/>
      <c r="O4329" s="11"/>
      <c r="P4329" s="19"/>
      <c r="Q4329" s="11"/>
      <c r="R4329" s="11"/>
      <c r="T4329" s="10"/>
      <c r="U4329" s="10"/>
    </row>
    <row r="4330" spans="5:21" s="8" customFormat="1" ht="30" customHeight="1">
      <c r="E4330" s="10"/>
      <c r="K4330" s="10"/>
      <c r="M4330" s="10"/>
      <c r="N4330" s="11"/>
      <c r="O4330" s="11"/>
      <c r="P4330" s="19"/>
      <c r="Q4330" s="11"/>
      <c r="R4330" s="11"/>
      <c r="T4330" s="10"/>
      <c r="U4330" s="10"/>
    </row>
    <row r="4331" spans="5:21" s="8" customFormat="1" ht="30" customHeight="1">
      <c r="E4331" s="10"/>
      <c r="K4331" s="10"/>
      <c r="M4331" s="10"/>
      <c r="N4331" s="11"/>
      <c r="O4331" s="11"/>
      <c r="P4331" s="19"/>
      <c r="Q4331" s="11"/>
      <c r="R4331" s="11"/>
      <c r="T4331" s="10"/>
      <c r="U4331" s="10"/>
    </row>
    <row r="4332" spans="5:21" s="8" customFormat="1" ht="30" customHeight="1">
      <c r="E4332" s="10"/>
      <c r="K4332" s="10"/>
      <c r="M4332" s="10"/>
      <c r="N4332" s="11"/>
      <c r="O4332" s="11"/>
      <c r="P4332" s="19"/>
      <c r="Q4332" s="11"/>
      <c r="R4332" s="11"/>
      <c r="T4332" s="10"/>
      <c r="U4332" s="10"/>
    </row>
    <row r="4333" spans="5:21" s="8" customFormat="1" ht="30" customHeight="1">
      <c r="E4333" s="10"/>
      <c r="K4333" s="10"/>
      <c r="M4333" s="10"/>
      <c r="N4333" s="11"/>
      <c r="O4333" s="11"/>
      <c r="P4333" s="19"/>
      <c r="Q4333" s="11"/>
      <c r="R4333" s="11"/>
      <c r="T4333" s="10"/>
      <c r="U4333" s="10"/>
    </row>
    <row r="4334" spans="5:21" s="8" customFormat="1" ht="30" customHeight="1">
      <c r="E4334" s="10"/>
      <c r="K4334" s="10"/>
      <c r="M4334" s="10"/>
      <c r="N4334" s="11"/>
      <c r="O4334" s="11"/>
      <c r="P4334" s="19"/>
      <c r="Q4334" s="11"/>
      <c r="R4334" s="11"/>
      <c r="T4334" s="10"/>
      <c r="U4334" s="10"/>
    </row>
    <row r="4335" spans="5:21" s="8" customFormat="1" ht="30" customHeight="1">
      <c r="E4335" s="10"/>
      <c r="K4335" s="10"/>
      <c r="M4335" s="10"/>
      <c r="N4335" s="11"/>
      <c r="O4335" s="11"/>
      <c r="P4335" s="19"/>
      <c r="Q4335" s="11"/>
      <c r="R4335" s="11"/>
      <c r="T4335" s="10"/>
      <c r="U4335" s="10"/>
    </row>
    <row r="4336" spans="5:21" s="8" customFormat="1" ht="30" customHeight="1">
      <c r="E4336" s="10"/>
      <c r="K4336" s="10"/>
      <c r="M4336" s="10"/>
      <c r="N4336" s="11"/>
      <c r="O4336" s="11"/>
      <c r="P4336" s="19"/>
      <c r="Q4336" s="11"/>
      <c r="R4336" s="11"/>
      <c r="T4336" s="10"/>
      <c r="U4336" s="10"/>
    </row>
    <row r="4337" spans="5:21" s="8" customFormat="1" ht="30" customHeight="1">
      <c r="E4337" s="10"/>
      <c r="K4337" s="10"/>
      <c r="M4337" s="10"/>
      <c r="N4337" s="11"/>
      <c r="O4337" s="11"/>
      <c r="P4337" s="19"/>
      <c r="Q4337" s="11"/>
      <c r="R4337" s="11"/>
      <c r="T4337" s="10"/>
      <c r="U4337" s="10"/>
    </row>
    <row r="4338" spans="5:21" s="8" customFormat="1" ht="30" customHeight="1">
      <c r="E4338" s="10"/>
      <c r="K4338" s="10"/>
      <c r="M4338" s="10"/>
      <c r="N4338" s="11"/>
      <c r="O4338" s="11"/>
      <c r="P4338" s="19"/>
      <c r="Q4338" s="11"/>
      <c r="R4338" s="11"/>
      <c r="T4338" s="10"/>
      <c r="U4338" s="10"/>
    </row>
    <row r="4339" spans="5:21" s="8" customFormat="1" ht="30" customHeight="1">
      <c r="E4339" s="10"/>
      <c r="K4339" s="10"/>
      <c r="M4339" s="10"/>
      <c r="N4339" s="11"/>
      <c r="O4339" s="11"/>
      <c r="P4339" s="19"/>
      <c r="Q4339" s="11"/>
      <c r="R4339" s="11"/>
      <c r="T4339" s="10"/>
      <c r="U4339" s="10"/>
    </row>
    <row r="4340" spans="5:21" s="8" customFormat="1" ht="30" customHeight="1">
      <c r="E4340" s="10"/>
      <c r="K4340" s="10"/>
      <c r="M4340" s="10"/>
      <c r="N4340" s="11"/>
      <c r="O4340" s="11"/>
      <c r="P4340" s="19"/>
      <c r="Q4340" s="11"/>
      <c r="R4340" s="11"/>
      <c r="T4340" s="10"/>
      <c r="U4340" s="10"/>
    </row>
    <row r="4341" spans="5:21" s="8" customFormat="1" ht="30" customHeight="1">
      <c r="E4341" s="10"/>
      <c r="K4341" s="10"/>
      <c r="M4341" s="10"/>
      <c r="N4341" s="11"/>
      <c r="O4341" s="11"/>
      <c r="P4341" s="19"/>
      <c r="Q4341" s="11"/>
      <c r="R4341" s="11"/>
      <c r="T4341" s="10"/>
      <c r="U4341" s="10"/>
    </row>
    <row r="4342" spans="5:21" s="8" customFormat="1" ht="30" customHeight="1">
      <c r="E4342" s="10"/>
      <c r="K4342" s="10"/>
      <c r="M4342" s="10"/>
      <c r="N4342" s="11"/>
      <c r="O4342" s="11"/>
      <c r="P4342" s="19"/>
      <c r="Q4342" s="11"/>
      <c r="R4342" s="11"/>
      <c r="T4342" s="10"/>
      <c r="U4342" s="10"/>
    </row>
    <row r="4343" spans="5:21" s="8" customFormat="1" ht="30" customHeight="1">
      <c r="E4343" s="10"/>
      <c r="K4343" s="10"/>
      <c r="M4343" s="10"/>
      <c r="N4343" s="11"/>
      <c r="O4343" s="11"/>
      <c r="P4343" s="19"/>
      <c r="Q4343" s="11"/>
      <c r="R4343" s="11"/>
      <c r="T4343" s="10"/>
      <c r="U4343" s="10"/>
    </row>
    <row r="4344" spans="5:21" s="8" customFormat="1" ht="30" customHeight="1">
      <c r="E4344" s="10"/>
      <c r="K4344" s="10"/>
      <c r="M4344" s="10"/>
      <c r="N4344" s="11"/>
      <c r="O4344" s="11"/>
      <c r="P4344" s="19"/>
      <c r="Q4344" s="11"/>
      <c r="R4344" s="11"/>
      <c r="T4344" s="10"/>
      <c r="U4344" s="10"/>
    </row>
    <row r="4345" spans="5:21" s="8" customFormat="1" ht="30" customHeight="1">
      <c r="E4345" s="10"/>
      <c r="K4345" s="10"/>
      <c r="M4345" s="10"/>
      <c r="N4345" s="11"/>
      <c r="O4345" s="11"/>
      <c r="P4345" s="19"/>
      <c r="Q4345" s="11"/>
      <c r="R4345" s="11"/>
      <c r="T4345" s="10"/>
      <c r="U4345" s="10"/>
    </row>
    <row r="4346" spans="5:21" s="8" customFormat="1" ht="30" customHeight="1">
      <c r="E4346" s="10"/>
      <c r="K4346" s="10"/>
      <c r="M4346" s="10"/>
      <c r="N4346" s="11"/>
      <c r="O4346" s="11"/>
      <c r="P4346" s="19"/>
      <c r="Q4346" s="11"/>
      <c r="R4346" s="11"/>
      <c r="T4346" s="10"/>
      <c r="U4346" s="10"/>
    </row>
    <row r="4347" spans="5:21" s="8" customFormat="1" ht="30" customHeight="1">
      <c r="E4347" s="10"/>
      <c r="K4347" s="10"/>
      <c r="M4347" s="10"/>
      <c r="N4347" s="11"/>
      <c r="O4347" s="11"/>
      <c r="P4347" s="19"/>
      <c r="Q4347" s="11"/>
      <c r="R4347" s="11"/>
      <c r="T4347" s="10"/>
      <c r="U4347" s="10"/>
    </row>
    <row r="4348" spans="5:21" s="8" customFormat="1" ht="30" customHeight="1">
      <c r="E4348" s="10"/>
      <c r="K4348" s="10"/>
      <c r="M4348" s="10"/>
      <c r="N4348" s="11"/>
      <c r="O4348" s="11"/>
      <c r="P4348" s="19"/>
      <c r="Q4348" s="11"/>
      <c r="R4348" s="11"/>
      <c r="T4348" s="10"/>
      <c r="U4348" s="10"/>
    </row>
    <row r="4349" spans="5:21" s="8" customFormat="1" ht="30" customHeight="1">
      <c r="E4349" s="10"/>
      <c r="K4349" s="10"/>
      <c r="M4349" s="10"/>
      <c r="N4349" s="11"/>
      <c r="O4349" s="11"/>
      <c r="P4349" s="19"/>
      <c r="Q4349" s="11"/>
      <c r="R4349" s="11"/>
      <c r="T4349" s="10"/>
      <c r="U4349" s="10"/>
    </row>
    <row r="4350" spans="5:21" s="8" customFormat="1" ht="30" customHeight="1">
      <c r="E4350" s="10"/>
      <c r="K4350" s="10"/>
      <c r="M4350" s="10"/>
      <c r="N4350" s="11"/>
      <c r="O4350" s="11"/>
      <c r="P4350" s="19"/>
      <c r="Q4350" s="11"/>
      <c r="R4350" s="11"/>
      <c r="T4350" s="10"/>
      <c r="U4350" s="10"/>
    </row>
    <row r="4351" spans="5:21" s="8" customFormat="1" ht="30" customHeight="1">
      <c r="E4351" s="10"/>
      <c r="K4351" s="10"/>
      <c r="M4351" s="10"/>
      <c r="N4351" s="11"/>
      <c r="O4351" s="11"/>
      <c r="P4351" s="19"/>
      <c r="Q4351" s="11"/>
      <c r="R4351" s="11"/>
      <c r="T4351" s="10"/>
      <c r="U4351" s="10"/>
    </row>
    <row r="4352" spans="5:21" s="8" customFormat="1" ht="30" customHeight="1">
      <c r="E4352" s="10"/>
      <c r="K4352" s="10"/>
      <c r="M4352" s="10"/>
      <c r="N4352" s="11"/>
      <c r="O4352" s="11"/>
      <c r="P4352" s="19"/>
      <c r="Q4352" s="11"/>
      <c r="R4352" s="11"/>
      <c r="T4352" s="10"/>
      <c r="U4352" s="10"/>
    </row>
    <row r="4353" spans="5:21" s="8" customFormat="1" ht="30" customHeight="1">
      <c r="E4353" s="10"/>
      <c r="K4353" s="10"/>
      <c r="M4353" s="10"/>
      <c r="N4353" s="11"/>
      <c r="O4353" s="11"/>
      <c r="P4353" s="19"/>
      <c r="Q4353" s="11"/>
      <c r="R4353" s="11"/>
      <c r="T4353" s="10"/>
      <c r="U4353" s="10"/>
    </row>
    <row r="4354" spans="5:21" s="8" customFormat="1" ht="30" customHeight="1">
      <c r="E4354" s="10"/>
      <c r="K4354" s="10"/>
      <c r="M4354" s="10"/>
      <c r="N4354" s="11"/>
      <c r="O4354" s="11"/>
      <c r="P4354" s="19"/>
      <c r="Q4354" s="11"/>
      <c r="R4354" s="11"/>
      <c r="T4354" s="10"/>
      <c r="U4354" s="10"/>
    </row>
    <row r="4355" spans="5:21" s="8" customFormat="1" ht="30" customHeight="1">
      <c r="E4355" s="10"/>
      <c r="K4355" s="10"/>
      <c r="M4355" s="10"/>
      <c r="N4355" s="11"/>
      <c r="O4355" s="11"/>
      <c r="P4355" s="19"/>
      <c r="Q4355" s="11"/>
      <c r="R4355" s="11"/>
      <c r="T4355" s="10"/>
      <c r="U4355" s="10"/>
    </row>
    <row r="4356" spans="5:21" s="8" customFormat="1" ht="30" customHeight="1">
      <c r="E4356" s="10"/>
      <c r="K4356" s="10"/>
      <c r="M4356" s="10"/>
      <c r="N4356" s="11"/>
      <c r="O4356" s="11"/>
      <c r="P4356" s="19"/>
      <c r="Q4356" s="11"/>
      <c r="R4356" s="11"/>
      <c r="T4356" s="10"/>
      <c r="U4356" s="10"/>
    </row>
    <row r="4357" spans="5:21" s="8" customFormat="1" ht="30" customHeight="1">
      <c r="E4357" s="10"/>
      <c r="K4357" s="10"/>
      <c r="M4357" s="10"/>
      <c r="N4357" s="11"/>
      <c r="O4357" s="11"/>
      <c r="P4357" s="19"/>
      <c r="Q4357" s="11"/>
      <c r="R4357" s="11"/>
      <c r="T4357" s="10"/>
      <c r="U4357" s="10"/>
    </row>
    <row r="4358" spans="5:21" s="8" customFormat="1" ht="30" customHeight="1">
      <c r="E4358" s="10"/>
      <c r="K4358" s="10"/>
      <c r="M4358" s="10"/>
      <c r="N4358" s="11"/>
      <c r="O4358" s="11"/>
      <c r="P4358" s="19"/>
      <c r="Q4358" s="11"/>
      <c r="R4358" s="11"/>
      <c r="T4358" s="10"/>
      <c r="U4358" s="10"/>
    </row>
    <row r="4359" spans="5:21" s="8" customFormat="1" ht="30" customHeight="1">
      <c r="E4359" s="10"/>
      <c r="K4359" s="10"/>
      <c r="M4359" s="10"/>
      <c r="N4359" s="11"/>
      <c r="O4359" s="11"/>
      <c r="P4359" s="19"/>
      <c r="Q4359" s="11"/>
      <c r="R4359" s="11"/>
      <c r="T4359" s="10"/>
      <c r="U4359" s="10"/>
    </row>
    <row r="4360" spans="5:21" s="8" customFormat="1" ht="30" customHeight="1">
      <c r="E4360" s="10"/>
      <c r="K4360" s="10"/>
      <c r="M4360" s="10"/>
      <c r="N4360" s="11"/>
      <c r="O4360" s="11"/>
      <c r="P4360" s="19"/>
      <c r="Q4360" s="11"/>
      <c r="R4360" s="11"/>
      <c r="T4360" s="10"/>
      <c r="U4360" s="10"/>
    </row>
    <row r="4361" spans="5:21" s="8" customFormat="1" ht="30" customHeight="1">
      <c r="E4361" s="10"/>
      <c r="K4361" s="10"/>
      <c r="M4361" s="10"/>
      <c r="N4361" s="11"/>
      <c r="O4361" s="11"/>
      <c r="P4361" s="19"/>
      <c r="Q4361" s="11"/>
      <c r="R4361" s="11"/>
      <c r="T4361" s="10"/>
      <c r="U4361" s="10"/>
    </row>
    <row r="4362" spans="5:21" s="8" customFormat="1" ht="30" customHeight="1">
      <c r="E4362" s="10"/>
      <c r="K4362" s="10"/>
      <c r="M4362" s="10"/>
      <c r="N4362" s="11"/>
      <c r="O4362" s="11"/>
      <c r="P4362" s="19"/>
      <c r="Q4362" s="11"/>
      <c r="R4362" s="11"/>
      <c r="T4362" s="10"/>
      <c r="U4362" s="10"/>
    </row>
    <row r="4363" spans="5:21" s="8" customFormat="1" ht="30" customHeight="1">
      <c r="E4363" s="10"/>
      <c r="K4363" s="10"/>
      <c r="M4363" s="10"/>
      <c r="N4363" s="11"/>
      <c r="O4363" s="11"/>
      <c r="P4363" s="19"/>
      <c r="Q4363" s="11"/>
      <c r="R4363" s="11"/>
      <c r="T4363" s="10"/>
      <c r="U4363" s="10"/>
    </row>
    <row r="4364" spans="5:21" s="8" customFormat="1" ht="30" customHeight="1">
      <c r="E4364" s="10"/>
      <c r="K4364" s="10"/>
      <c r="M4364" s="10"/>
      <c r="N4364" s="11"/>
      <c r="O4364" s="11"/>
      <c r="P4364" s="19"/>
      <c r="Q4364" s="11"/>
      <c r="R4364" s="11"/>
      <c r="T4364" s="10"/>
      <c r="U4364" s="10"/>
    </row>
    <row r="4365" spans="5:21" s="8" customFormat="1" ht="30" customHeight="1">
      <c r="E4365" s="10"/>
      <c r="K4365" s="10"/>
      <c r="M4365" s="10"/>
      <c r="N4365" s="11"/>
      <c r="O4365" s="11"/>
      <c r="P4365" s="19"/>
      <c r="Q4365" s="11"/>
      <c r="R4365" s="11"/>
      <c r="T4365" s="10"/>
      <c r="U4365" s="10"/>
    </row>
    <row r="4366" spans="5:21" s="8" customFormat="1" ht="30" customHeight="1">
      <c r="E4366" s="10"/>
      <c r="K4366" s="10"/>
      <c r="M4366" s="10"/>
      <c r="N4366" s="11"/>
      <c r="O4366" s="11"/>
      <c r="P4366" s="19"/>
      <c r="Q4366" s="11"/>
      <c r="R4366" s="11"/>
      <c r="T4366" s="10"/>
      <c r="U4366" s="10"/>
    </row>
    <row r="4367" spans="5:21" s="8" customFormat="1" ht="30" customHeight="1">
      <c r="E4367" s="10"/>
      <c r="K4367" s="10"/>
      <c r="M4367" s="10"/>
      <c r="N4367" s="11"/>
      <c r="O4367" s="11"/>
      <c r="P4367" s="19"/>
      <c r="Q4367" s="11"/>
      <c r="R4367" s="11"/>
      <c r="T4367" s="10"/>
      <c r="U4367" s="10"/>
    </row>
    <row r="4368" spans="5:21" s="8" customFormat="1" ht="30" customHeight="1">
      <c r="E4368" s="10"/>
      <c r="K4368" s="10"/>
      <c r="M4368" s="10"/>
      <c r="N4368" s="11"/>
      <c r="O4368" s="11"/>
      <c r="P4368" s="19"/>
      <c r="Q4368" s="11"/>
      <c r="R4368" s="11"/>
      <c r="T4368" s="10"/>
      <c r="U4368" s="10"/>
    </row>
    <row r="4369" spans="5:21" s="8" customFormat="1" ht="30" customHeight="1">
      <c r="E4369" s="10"/>
      <c r="K4369" s="10"/>
      <c r="M4369" s="10"/>
      <c r="N4369" s="11"/>
      <c r="O4369" s="11"/>
      <c r="P4369" s="19"/>
      <c r="Q4369" s="11"/>
      <c r="R4369" s="11"/>
      <c r="T4369" s="10"/>
      <c r="U4369" s="10"/>
    </row>
    <row r="4370" spans="5:21" s="8" customFormat="1" ht="30" customHeight="1">
      <c r="E4370" s="10"/>
      <c r="K4370" s="10"/>
      <c r="M4370" s="10"/>
      <c r="N4370" s="11"/>
      <c r="O4370" s="11"/>
      <c r="P4370" s="19"/>
      <c r="Q4370" s="11"/>
      <c r="R4370" s="11"/>
      <c r="T4370" s="10"/>
      <c r="U4370" s="10"/>
    </row>
    <row r="4371" spans="5:21" s="8" customFormat="1" ht="30" customHeight="1">
      <c r="E4371" s="10"/>
      <c r="K4371" s="10"/>
      <c r="M4371" s="10"/>
      <c r="N4371" s="11"/>
      <c r="O4371" s="11"/>
      <c r="P4371" s="19"/>
      <c r="Q4371" s="11"/>
      <c r="R4371" s="11"/>
      <c r="T4371" s="10"/>
      <c r="U4371" s="10"/>
    </row>
    <row r="4372" spans="5:21" s="8" customFormat="1" ht="30" customHeight="1">
      <c r="E4372" s="10"/>
      <c r="K4372" s="10"/>
      <c r="M4372" s="10"/>
      <c r="N4372" s="11"/>
      <c r="O4372" s="11"/>
      <c r="P4372" s="19"/>
      <c r="Q4372" s="11"/>
      <c r="R4372" s="11"/>
      <c r="T4372" s="10"/>
      <c r="U4372" s="10"/>
    </row>
    <row r="4373" spans="5:21" s="8" customFormat="1" ht="30" customHeight="1">
      <c r="E4373" s="10"/>
      <c r="K4373" s="10"/>
      <c r="M4373" s="10"/>
      <c r="N4373" s="11"/>
      <c r="O4373" s="11"/>
      <c r="P4373" s="19"/>
      <c r="Q4373" s="11"/>
      <c r="R4373" s="11"/>
      <c r="T4373" s="10"/>
      <c r="U4373" s="10"/>
    </row>
    <row r="4374" spans="5:21" s="8" customFormat="1" ht="30" customHeight="1">
      <c r="E4374" s="10"/>
      <c r="K4374" s="10"/>
      <c r="M4374" s="10"/>
      <c r="N4374" s="11"/>
      <c r="O4374" s="11"/>
      <c r="P4374" s="19"/>
      <c r="Q4374" s="11"/>
      <c r="R4374" s="11"/>
      <c r="T4374" s="10"/>
      <c r="U4374" s="10"/>
    </row>
    <row r="4375" spans="5:21" s="8" customFormat="1" ht="30" customHeight="1">
      <c r="E4375" s="10"/>
      <c r="K4375" s="10"/>
      <c r="M4375" s="10"/>
      <c r="N4375" s="11"/>
      <c r="O4375" s="11"/>
      <c r="P4375" s="19"/>
      <c r="Q4375" s="11"/>
      <c r="R4375" s="11"/>
      <c r="T4375" s="10"/>
      <c r="U4375" s="10"/>
    </row>
    <row r="4376" spans="5:21" s="8" customFormat="1" ht="30" customHeight="1">
      <c r="E4376" s="10"/>
      <c r="K4376" s="10"/>
      <c r="M4376" s="10"/>
      <c r="N4376" s="11"/>
      <c r="O4376" s="11"/>
      <c r="P4376" s="19"/>
      <c r="Q4376" s="11"/>
      <c r="R4376" s="11"/>
      <c r="T4376" s="10"/>
      <c r="U4376" s="10"/>
    </row>
    <row r="4377" spans="5:21" s="8" customFormat="1" ht="30" customHeight="1">
      <c r="E4377" s="10"/>
      <c r="K4377" s="10"/>
      <c r="M4377" s="10"/>
      <c r="N4377" s="11"/>
      <c r="O4377" s="11"/>
      <c r="P4377" s="19"/>
      <c r="Q4377" s="11"/>
      <c r="R4377" s="11"/>
      <c r="T4377" s="10"/>
      <c r="U4377" s="10"/>
    </row>
    <row r="4378" spans="5:21" s="8" customFormat="1" ht="30" customHeight="1">
      <c r="E4378" s="10"/>
      <c r="K4378" s="10"/>
      <c r="M4378" s="10"/>
      <c r="N4378" s="11"/>
      <c r="O4378" s="11"/>
      <c r="P4378" s="19"/>
      <c r="Q4378" s="11"/>
      <c r="R4378" s="11"/>
      <c r="T4378" s="10"/>
      <c r="U4378" s="10"/>
    </row>
    <row r="4379" spans="5:21" s="8" customFormat="1" ht="30" customHeight="1">
      <c r="E4379" s="10"/>
      <c r="K4379" s="10"/>
      <c r="M4379" s="10"/>
      <c r="N4379" s="11"/>
      <c r="O4379" s="11"/>
      <c r="P4379" s="19"/>
      <c r="Q4379" s="11"/>
      <c r="R4379" s="11"/>
      <c r="T4379" s="10"/>
      <c r="U4379" s="10"/>
    </row>
    <row r="4380" spans="5:21" s="8" customFormat="1" ht="30" customHeight="1">
      <c r="E4380" s="10"/>
      <c r="K4380" s="10"/>
      <c r="M4380" s="10"/>
      <c r="N4380" s="11"/>
      <c r="O4380" s="11"/>
      <c r="P4380" s="19"/>
      <c r="Q4380" s="11"/>
      <c r="R4380" s="11"/>
      <c r="T4380" s="10"/>
      <c r="U4380" s="10"/>
    </row>
    <row r="4381" spans="5:21" s="8" customFormat="1" ht="30" customHeight="1">
      <c r="E4381" s="10"/>
      <c r="K4381" s="10"/>
      <c r="M4381" s="10"/>
      <c r="N4381" s="11"/>
      <c r="O4381" s="11"/>
      <c r="P4381" s="19"/>
      <c r="Q4381" s="11"/>
      <c r="R4381" s="11"/>
      <c r="T4381" s="10"/>
      <c r="U4381" s="10"/>
    </row>
    <row r="4382" spans="5:21" s="8" customFormat="1" ht="30" customHeight="1">
      <c r="E4382" s="10"/>
      <c r="K4382" s="10"/>
      <c r="M4382" s="10"/>
      <c r="N4382" s="11"/>
      <c r="O4382" s="11"/>
      <c r="P4382" s="19"/>
      <c r="Q4382" s="11"/>
      <c r="R4382" s="11"/>
      <c r="T4382" s="10"/>
      <c r="U4382" s="10"/>
    </row>
    <row r="4383" spans="5:21" s="8" customFormat="1" ht="30" customHeight="1">
      <c r="E4383" s="10"/>
      <c r="K4383" s="10"/>
      <c r="M4383" s="10"/>
      <c r="N4383" s="11"/>
      <c r="O4383" s="11"/>
      <c r="P4383" s="19"/>
      <c r="Q4383" s="11"/>
      <c r="R4383" s="11"/>
      <c r="T4383" s="10"/>
      <c r="U4383" s="10"/>
    </row>
    <row r="4384" spans="5:21" s="8" customFormat="1" ht="30" customHeight="1">
      <c r="E4384" s="10"/>
      <c r="K4384" s="10"/>
      <c r="M4384" s="10"/>
      <c r="N4384" s="11"/>
      <c r="O4384" s="11"/>
      <c r="P4384" s="19"/>
      <c r="Q4384" s="11"/>
      <c r="R4384" s="11"/>
      <c r="T4384" s="10"/>
      <c r="U4384" s="10"/>
    </row>
    <row r="4385" spans="5:21" s="8" customFormat="1" ht="30" customHeight="1">
      <c r="E4385" s="10"/>
      <c r="K4385" s="10"/>
      <c r="M4385" s="10"/>
      <c r="N4385" s="11"/>
      <c r="O4385" s="11"/>
      <c r="P4385" s="19"/>
      <c r="Q4385" s="11"/>
      <c r="R4385" s="11"/>
      <c r="T4385" s="10"/>
      <c r="U4385" s="10"/>
    </row>
    <row r="4386" spans="5:21" s="8" customFormat="1" ht="30" customHeight="1">
      <c r="E4386" s="10"/>
      <c r="K4386" s="10"/>
      <c r="M4386" s="10"/>
      <c r="N4386" s="11"/>
      <c r="O4386" s="11"/>
      <c r="P4386" s="19"/>
      <c r="Q4386" s="11"/>
      <c r="R4386" s="11"/>
      <c r="T4386" s="10"/>
      <c r="U4386" s="10"/>
    </row>
    <row r="4387" spans="5:21" s="8" customFormat="1" ht="30" customHeight="1">
      <c r="E4387" s="10"/>
      <c r="K4387" s="10"/>
      <c r="M4387" s="10"/>
      <c r="N4387" s="11"/>
      <c r="O4387" s="11"/>
      <c r="P4387" s="19"/>
      <c r="Q4387" s="11"/>
      <c r="R4387" s="11"/>
      <c r="T4387" s="10"/>
      <c r="U4387" s="10"/>
    </row>
    <row r="4388" spans="5:21" s="8" customFormat="1" ht="30" customHeight="1">
      <c r="E4388" s="10"/>
      <c r="K4388" s="10"/>
      <c r="M4388" s="10"/>
      <c r="N4388" s="11"/>
      <c r="O4388" s="11"/>
      <c r="P4388" s="19"/>
      <c r="Q4388" s="11"/>
      <c r="R4388" s="11"/>
      <c r="T4388" s="10"/>
      <c r="U4388" s="10"/>
    </row>
    <row r="4389" spans="5:21" s="8" customFormat="1" ht="30" customHeight="1">
      <c r="E4389" s="10"/>
      <c r="K4389" s="10"/>
      <c r="M4389" s="10"/>
      <c r="N4389" s="11"/>
      <c r="O4389" s="11"/>
      <c r="P4389" s="19"/>
      <c r="Q4389" s="11"/>
      <c r="R4389" s="11"/>
      <c r="T4389" s="10"/>
      <c r="U4389" s="10"/>
    </row>
    <row r="4390" spans="5:21" s="8" customFormat="1" ht="30" customHeight="1">
      <c r="E4390" s="10"/>
      <c r="K4390" s="10"/>
      <c r="M4390" s="10"/>
      <c r="N4390" s="11"/>
      <c r="O4390" s="11"/>
      <c r="P4390" s="19"/>
      <c r="Q4390" s="11"/>
      <c r="R4390" s="11"/>
      <c r="T4390" s="10"/>
      <c r="U4390" s="10"/>
    </row>
    <row r="4391" spans="5:21" s="8" customFormat="1" ht="30" customHeight="1">
      <c r="E4391" s="10"/>
      <c r="K4391" s="10"/>
      <c r="M4391" s="10"/>
      <c r="N4391" s="11"/>
      <c r="O4391" s="11"/>
      <c r="P4391" s="19"/>
      <c r="Q4391" s="11"/>
      <c r="R4391" s="11"/>
      <c r="T4391" s="10"/>
      <c r="U4391" s="10"/>
    </row>
    <row r="4392" spans="5:21" s="8" customFormat="1" ht="30" customHeight="1">
      <c r="E4392" s="10"/>
      <c r="K4392" s="10"/>
      <c r="M4392" s="10"/>
      <c r="N4392" s="11"/>
      <c r="O4392" s="11"/>
      <c r="P4392" s="19"/>
      <c r="Q4392" s="11"/>
      <c r="R4392" s="11"/>
      <c r="T4392" s="10"/>
      <c r="U4392" s="10"/>
    </row>
    <row r="4393" spans="5:21" s="8" customFormat="1" ht="30" customHeight="1">
      <c r="E4393" s="10"/>
      <c r="K4393" s="10"/>
      <c r="M4393" s="10"/>
      <c r="N4393" s="11"/>
      <c r="O4393" s="11"/>
      <c r="P4393" s="19"/>
      <c r="Q4393" s="11"/>
      <c r="R4393" s="11"/>
      <c r="T4393" s="10"/>
      <c r="U4393" s="10"/>
    </row>
    <row r="4394" spans="5:21" s="8" customFormat="1" ht="30" customHeight="1">
      <c r="E4394" s="10"/>
      <c r="K4394" s="10"/>
      <c r="M4394" s="10"/>
      <c r="N4394" s="11"/>
      <c r="O4394" s="11"/>
      <c r="P4394" s="19"/>
      <c r="Q4394" s="11"/>
      <c r="R4394" s="11"/>
      <c r="T4394" s="10"/>
      <c r="U4394" s="10"/>
    </row>
    <row r="4395" spans="5:21" s="8" customFormat="1" ht="30" customHeight="1">
      <c r="E4395" s="10"/>
      <c r="K4395" s="10"/>
      <c r="M4395" s="10"/>
      <c r="N4395" s="11"/>
      <c r="O4395" s="11"/>
      <c r="P4395" s="19"/>
      <c r="Q4395" s="11"/>
      <c r="R4395" s="11"/>
      <c r="T4395" s="10"/>
      <c r="U4395" s="10"/>
    </row>
    <row r="4396" spans="5:21" s="8" customFormat="1" ht="30" customHeight="1">
      <c r="E4396" s="10"/>
      <c r="K4396" s="10"/>
      <c r="M4396" s="10"/>
      <c r="N4396" s="11"/>
      <c r="O4396" s="11"/>
      <c r="P4396" s="19"/>
      <c r="Q4396" s="11"/>
      <c r="R4396" s="11"/>
      <c r="T4396" s="10"/>
      <c r="U4396" s="10"/>
    </row>
    <row r="4397" spans="5:21" s="8" customFormat="1" ht="30" customHeight="1">
      <c r="E4397" s="10"/>
      <c r="K4397" s="10"/>
      <c r="M4397" s="10"/>
      <c r="N4397" s="11"/>
      <c r="O4397" s="11"/>
      <c r="P4397" s="19"/>
      <c r="Q4397" s="11"/>
      <c r="R4397" s="11"/>
      <c r="T4397" s="10"/>
      <c r="U4397" s="10"/>
    </row>
    <row r="4398" spans="5:21" s="8" customFormat="1" ht="30" customHeight="1">
      <c r="E4398" s="10"/>
      <c r="K4398" s="10"/>
      <c r="M4398" s="10"/>
      <c r="N4398" s="11"/>
      <c r="O4398" s="11"/>
      <c r="P4398" s="19"/>
      <c r="Q4398" s="11"/>
      <c r="R4398" s="11"/>
      <c r="T4398" s="10"/>
      <c r="U4398" s="10"/>
    </row>
    <row r="4399" spans="5:21" s="8" customFormat="1" ht="30" customHeight="1">
      <c r="E4399" s="10"/>
      <c r="K4399" s="10"/>
      <c r="M4399" s="10"/>
      <c r="N4399" s="11"/>
      <c r="O4399" s="11"/>
      <c r="P4399" s="19"/>
      <c r="Q4399" s="11"/>
      <c r="R4399" s="11"/>
      <c r="T4399" s="10"/>
      <c r="U4399" s="10"/>
    </row>
    <row r="4400" spans="5:21" s="8" customFormat="1" ht="30" customHeight="1">
      <c r="E4400" s="10"/>
      <c r="K4400" s="10"/>
      <c r="M4400" s="10"/>
      <c r="N4400" s="11"/>
      <c r="O4400" s="11"/>
      <c r="P4400" s="19"/>
      <c r="Q4400" s="11"/>
      <c r="R4400" s="11"/>
      <c r="T4400" s="10"/>
      <c r="U4400" s="10"/>
    </row>
    <row r="4401" spans="5:21" s="8" customFormat="1" ht="30" customHeight="1">
      <c r="E4401" s="10"/>
      <c r="K4401" s="10"/>
      <c r="M4401" s="10"/>
      <c r="N4401" s="11"/>
      <c r="O4401" s="11"/>
      <c r="P4401" s="19"/>
      <c r="Q4401" s="11"/>
      <c r="R4401" s="11"/>
      <c r="T4401" s="10"/>
      <c r="U4401" s="10"/>
    </row>
    <row r="4402" spans="5:21" s="8" customFormat="1" ht="30" customHeight="1">
      <c r="E4402" s="10"/>
      <c r="K4402" s="10"/>
      <c r="M4402" s="10"/>
      <c r="N4402" s="11"/>
      <c r="O4402" s="11"/>
      <c r="P4402" s="19"/>
      <c r="Q4402" s="11"/>
      <c r="R4402" s="11"/>
      <c r="T4402" s="10"/>
      <c r="U4402" s="10"/>
    </row>
    <row r="4403" spans="5:21" s="8" customFormat="1" ht="30" customHeight="1">
      <c r="E4403" s="10"/>
      <c r="K4403" s="10"/>
      <c r="M4403" s="10"/>
      <c r="N4403" s="11"/>
      <c r="O4403" s="11"/>
      <c r="P4403" s="19"/>
      <c r="Q4403" s="11"/>
      <c r="R4403" s="11"/>
      <c r="T4403" s="10"/>
      <c r="U4403" s="10"/>
    </row>
    <row r="4404" spans="5:21" s="8" customFormat="1" ht="30" customHeight="1">
      <c r="E4404" s="10"/>
      <c r="K4404" s="10"/>
      <c r="M4404" s="10"/>
      <c r="N4404" s="11"/>
      <c r="O4404" s="11"/>
      <c r="P4404" s="19"/>
      <c r="Q4404" s="11"/>
      <c r="R4404" s="11"/>
      <c r="T4404" s="10"/>
      <c r="U4404" s="10"/>
    </row>
    <row r="4405" spans="5:21" s="8" customFormat="1" ht="30" customHeight="1">
      <c r="E4405" s="10"/>
      <c r="K4405" s="10"/>
      <c r="M4405" s="10"/>
      <c r="N4405" s="11"/>
      <c r="O4405" s="11"/>
      <c r="P4405" s="19"/>
      <c r="Q4405" s="11"/>
      <c r="R4405" s="11"/>
      <c r="T4405" s="10"/>
      <c r="U4405" s="10"/>
    </row>
    <row r="4406" spans="5:21" s="8" customFormat="1" ht="30" customHeight="1">
      <c r="E4406" s="10"/>
      <c r="K4406" s="10"/>
      <c r="M4406" s="10"/>
      <c r="N4406" s="11"/>
      <c r="O4406" s="11"/>
      <c r="P4406" s="19"/>
      <c r="Q4406" s="11"/>
      <c r="R4406" s="11"/>
      <c r="T4406" s="10"/>
      <c r="U4406" s="10"/>
    </row>
    <row r="4407" spans="5:21" s="8" customFormat="1" ht="30" customHeight="1">
      <c r="E4407" s="10"/>
      <c r="K4407" s="10"/>
      <c r="M4407" s="10"/>
      <c r="N4407" s="11"/>
      <c r="O4407" s="11"/>
      <c r="P4407" s="19"/>
      <c r="Q4407" s="11"/>
      <c r="R4407" s="11"/>
      <c r="T4407" s="10"/>
      <c r="U4407" s="10"/>
    </row>
    <row r="4408" spans="5:21" s="8" customFormat="1" ht="30" customHeight="1">
      <c r="E4408" s="10"/>
      <c r="K4408" s="10"/>
      <c r="M4408" s="10"/>
      <c r="N4408" s="11"/>
      <c r="O4408" s="11"/>
      <c r="P4408" s="19"/>
      <c r="Q4408" s="11"/>
      <c r="R4408" s="11"/>
      <c r="T4408" s="10"/>
      <c r="U4408" s="10"/>
    </row>
    <row r="4409" spans="5:21" s="8" customFormat="1" ht="30" customHeight="1">
      <c r="E4409" s="10"/>
      <c r="K4409" s="10"/>
      <c r="M4409" s="10"/>
      <c r="N4409" s="11"/>
      <c r="O4409" s="11"/>
      <c r="P4409" s="19"/>
      <c r="Q4409" s="11"/>
      <c r="R4409" s="11"/>
      <c r="T4409" s="10"/>
      <c r="U4409" s="10"/>
    </row>
    <row r="4410" spans="5:21" s="8" customFormat="1" ht="30" customHeight="1">
      <c r="E4410" s="10"/>
      <c r="K4410" s="10"/>
      <c r="M4410" s="10"/>
      <c r="N4410" s="11"/>
      <c r="O4410" s="11"/>
      <c r="P4410" s="19"/>
      <c r="Q4410" s="11"/>
      <c r="R4410" s="11"/>
      <c r="T4410" s="10"/>
      <c r="U4410" s="10"/>
    </row>
    <row r="4411" spans="5:21" s="8" customFormat="1" ht="30" customHeight="1">
      <c r="E4411" s="10"/>
      <c r="K4411" s="10"/>
      <c r="M4411" s="10"/>
      <c r="N4411" s="11"/>
      <c r="O4411" s="11"/>
      <c r="P4411" s="19"/>
      <c r="Q4411" s="11"/>
      <c r="R4411" s="11"/>
      <c r="T4411" s="10"/>
      <c r="U4411" s="10"/>
    </row>
    <row r="4412" spans="5:21" s="8" customFormat="1" ht="30" customHeight="1">
      <c r="E4412" s="10"/>
      <c r="K4412" s="10"/>
      <c r="M4412" s="10"/>
      <c r="N4412" s="11"/>
      <c r="O4412" s="11"/>
      <c r="P4412" s="19"/>
      <c r="Q4412" s="11"/>
      <c r="R4412" s="11"/>
      <c r="T4412" s="10"/>
      <c r="U4412" s="10"/>
    </row>
    <row r="4413" spans="5:21" s="8" customFormat="1" ht="30" customHeight="1">
      <c r="E4413" s="10"/>
      <c r="K4413" s="10"/>
      <c r="M4413" s="10"/>
      <c r="N4413" s="11"/>
      <c r="O4413" s="11"/>
      <c r="P4413" s="19"/>
      <c r="Q4413" s="11"/>
      <c r="R4413" s="11"/>
      <c r="T4413" s="10"/>
      <c r="U4413" s="10"/>
    </row>
    <row r="4414" spans="5:21" s="8" customFormat="1" ht="30" customHeight="1">
      <c r="E4414" s="10"/>
      <c r="K4414" s="10"/>
      <c r="M4414" s="10"/>
      <c r="N4414" s="11"/>
      <c r="O4414" s="11"/>
      <c r="P4414" s="19"/>
      <c r="Q4414" s="11"/>
      <c r="R4414" s="11"/>
      <c r="T4414" s="10"/>
      <c r="U4414" s="10"/>
    </row>
    <row r="4415" spans="5:21" s="8" customFormat="1" ht="30" customHeight="1">
      <c r="E4415" s="10"/>
      <c r="K4415" s="10"/>
      <c r="M4415" s="10"/>
      <c r="N4415" s="11"/>
      <c r="O4415" s="11"/>
      <c r="P4415" s="19"/>
      <c r="Q4415" s="11"/>
      <c r="R4415" s="11"/>
      <c r="T4415" s="10"/>
      <c r="U4415" s="10"/>
    </row>
    <row r="4416" spans="5:21" s="8" customFormat="1" ht="30" customHeight="1">
      <c r="E4416" s="10"/>
      <c r="K4416" s="10"/>
      <c r="M4416" s="10"/>
      <c r="N4416" s="11"/>
      <c r="O4416" s="11"/>
      <c r="P4416" s="19"/>
      <c r="Q4416" s="11"/>
      <c r="R4416" s="11"/>
      <c r="T4416" s="10"/>
      <c r="U4416" s="10"/>
    </row>
    <row r="4417" spans="5:21" s="8" customFormat="1" ht="30" customHeight="1">
      <c r="E4417" s="10"/>
      <c r="K4417" s="10"/>
      <c r="M4417" s="10"/>
      <c r="N4417" s="11"/>
      <c r="O4417" s="11"/>
      <c r="P4417" s="19"/>
      <c r="Q4417" s="11"/>
      <c r="R4417" s="11"/>
      <c r="T4417" s="10"/>
      <c r="U4417" s="10"/>
    </row>
    <row r="4418" spans="5:21" s="8" customFormat="1" ht="30" customHeight="1">
      <c r="E4418" s="10"/>
      <c r="K4418" s="10"/>
      <c r="M4418" s="10"/>
      <c r="N4418" s="11"/>
      <c r="O4418" s="11"/>
      <c r="P4418" s="19"/>
      <c r="Q4418" s="11"/>
      <c r="R4418" s="11"/>
      <c r="T4418" s="10"/>
      <c r="U4418" s="10"/>
    </row>
    <row r="4419" spans="5:21" s="8" customFormat="1" ht="30" customHeight="1">
      <c r="E4419" s="10"/>
      <c r="K4419" s="10"/>
      <c r="M4419" s="10"/>
      <c r="N4419" s="11"/>
      <c r="O4419" s="11"/>
      <c r="P4419" s="19"/>
      <c r="Q4419" s="11"/>
      <c r="R4419" s="11"/>
      <c r="T4419" s="10"/>
      <c r="U4419" s="10"/>
    </row>
    <row r="4420" spans="5:21" s="8" customFormat="1" ht="30" customHeight="1">
      <c r="E4420" s="10"/>
      <c r="K4420" s="10"/>
      <c r="M4420" s="10"/>
      <c r="N4420" s="11"/>
      <c r="O4420" s="11"/>
      <c r="P4420" s="19"/>
      <c r="Q4420" s="11"/>
      <c r="R4420" s="11"/>
      <c r="T4420" s="10"/>
      <c r="U4420" s="10"/>
    </row>
    <row r="4421" spans="5:21" s="8" customFormat="1" ht="30" customHeight="1">
      <c r="E4421" s="10"/>
      <c r="K4421" s="10"/>
      <c r="M4421" s="10"/>
      <c r="N4421" s="11"/>
      <c r="O4421" s="11"/>
      <c r="P4421" s="19"/>
      <c r="Q4421" s="11"/>
      <c r="R4421" s="11"/>
      <c r="T4421" s="10"/>
      <c r="U4421" s="10"/>
    </row>
    <row r="4422" spans="5:21" s="8" customFormat="1" ht="30" customHeight="1">
      <c r="E4422" s="10"/>
      <c r="K4422" s="10"/>
      <c r="M4422" s="10"/>
      <c r="N4422" s="11"/>
      <c r="O4422" s="11"/>
      <c r="P4422" s="19"/>
      <c r="Q4422" s="11"/>
      <c r="R4422" s="11"/>
      <c r="T4422" s="10"/>
      <c r="U4422" s="10"/>
    </row>
    <row r="4423" spans="5:21" s="8" customFormat="1" ht="30" customHeight="1">
      <c r="E4423" s="10"/>
      <c r="K4423" s="10"/>
      <c r="M4423" s="10"/>
      <c r="N4423" s="11"/>
      <c r="O4423" s="11"/>
      <c r="P4423" s="19"/>
      <c r="Q4423" s="11"/>
      <c r="R4423" s="11"/>
      <c r="T4423" s="10"/>
      <c r="U4423" s="10"/>
    </row>
    <row r="4424" spans="5:21" s="8" customFormat="1" ht="30" customHeight="1">
      <c r="E4424" s="10"/>
      <c r="K4424" s="10"/>
      <c r="M4424" s="10"/>
      <c r="N4424" s="11"/>
      <c r="O4424" s="11"/>
      <c r="P4424" s="19"/>
      <c r="Q4424" s="11"/>
      <c r="R4424" s="11"/>
      <c r="T4424" s="10"/>
      <c r="U4424" s="10"/>
    </row>
    <row r="4425" spans="5:21" s="8" customFormat="1" ht="30" customHeight="1">
      <c r="E4425" s="10"/>
      <c r="K4425" s="10"/>
      <c r="M4425" s="10"/>
      <c r="N4425" s="11"/>
      <c r="O4425" s="11"/>
      <c r="P4425" s="19"/>
      <c r="Q4425" s="11"/>
      <c r="R4425" s="11"/>
      <c r="T4425" s="10"/>
      <c r="U4425" s="10"/>
    </row>
    <row r="4426" spans="5:21" s="8" customFormat="1" ht="30" customHeight="1">
      <c r="E4426" s="10"/>
      <c r="K4426" s="10"/>
      <c r="M4426" s="10"/>
      <c r="N4426" s="11"/>
      <c r="O4426" s="11"/>
      <c r="P4426" s="19"/>
      <c r="Q4426" s="11"/>
      <c r="R4426" s="11"/>
      <c r="T4426" s="10"/>
      <c r="U4426" s="10"/>
    </row>
    <row r="4427" spans="5:21" s="8" customFormat="1" ht="30" customHeight="1">
      <c r="E4427" s="10"/>
      <c r="K4427" s="10"/>
      <c r="M4427" s="10"/>
      <c r="N4427" s="11"/>
      <c r="O4427" s="11"/>
      <c r="P4427" s="19"/>
      <c r="Q4427" s="11"/>
      <c r="R4427" s="11"/>
      <c r="T4427" s="10"/>
      <c r="U4427" s="10"/>
    </row>
    <row r="4428" spans="5:21" s="8" customFormat="1" ht="30" customHeight="1">
      <c r="E4428" s="10"/>
      <c r="K4428" s="10"/>
      <c r="M4428" s="10"/>
      <c r="N4428" s="11"/>
      <c r="O4428" s="11"/>
      <c r="P4428" s="19"/>
      <c r="Q4428" s="11"/>
      <c r="R4428" s="11"/>
      <c r="T4428" s="10"/>
      <c r="U4428" s="10"/>
    </row>
    <row r="4429" spans="5:21" s="8" customFormat="1" ht="30" customHeight="1">
      <c r="E4429" s="10"/>
      <c r="K4429" s="10"/>
      <c r="M4429" s="10"/>
      <c r="N4429" s="11"/>
      <c r="O4429" s="11"/>
      <c r="P4429" s="19"/>
      <c r="Q4429" s="11"/>
      <c r="R4429" s="11"/>
      <c r="T4429" s="10"/>
      <c r="U4429" s="10"/>
    </row>
    <row r="4430" spans="5:21" s="8" customFormat="1" ht="30" customHeight="1">
      <c r="E4430" s="10"/>
      <c r="K4430" s="10"/>
      <c r="M4430" s="10"/>
      <c r="N4430" s="11"/>
      <c r="O4430" s="11"/>
      <c r="P4430" s="19"/>
      <c r="Q4430" s="11"/>
      <c r="R4430" s="11"/>
      <c r="T4430" s="10"/>
      <c r="U4430" s="10"/>
    </row>
    <row r="4431" spans="5:21" s="8" customFormat="1" ht="30" customHeight="1">
      <c r="E4431" s="10"/>
      <c r="K4431" s="10"/>
      <c r="M4431" s="10"/>
      <c r="N4431" s="11"/>
      <c r="O4431" s="11"/>
      <c r="P4431" s="19"/>
      <c r="Q4431" s="11"/>
      <c r="R4431" s="11"/>
      <c r="T4431" s="10"/>
      <c r="U4431" s="10"/>
    </row>
    <row r="4432" spans="5:21" s="8" customFormat="1" ht="30" customHeight="1">
      <c r="E4432" s="10"/>
      <c r="K4432" s="10"/>
      <c r="M4432" s="10"/>
      <c r="N4432" s="11"/>
      <c r="O4432" s="11"/>
      <c r="P4432" s="19"/>
      <c r="Q4432" s="11"/>
      <c r="R4432" s="11"/>
      <c r="T4432" s="10"/>
      <c r="U4432" s="10"/>
    </row>
    <row r="4433" spans="5:21" s="8" customFormat="1" ht="30" customHeight="1">
      <c r="E4433" s="10"/>
      <c r="K4433" s="10"/>
      <c r="M4433" s="10"/>
      <c r="N4433" s="11"/>
      <c r="O4433" s="11"/>
      <c r="P4433" s="19"/>
      <c r="Q4433" s="11"/>
      <c r="R4433" s="11"/>
      <c r="T4433" s="10"/>
      <c r="U4433" s="10"/>
    </row>
    <row r="4434" spans="5:21" s="8" customFormat="1" ht="30" customHeight="1">
      <c r="E4434" s="10"/>
      <c r="K4434" s="10"/>
      <c r="M4434" s="10"/>
      <c r="N4434" s="11"/>
      <c r="O4434" s="11"/>
      <c r="P4434" s="19"/>
      <c r="Q4434" s="11"/>
      <c r="R4434" s="11"/>
      <c r="T4434" s="10"/>
      <c r="U4434" s="10"/>
    </row>
    <row r="4435" spans="5:21" s="8" customFormat="1" ht="30" customHeight="1">
      <c r="E4435" s="10"/>
      <c r="K4435" s="10"/>
      <c r="M4435" s="10"/>
      <c r="N4435" s="11"/>
      <c r="O4435" s="11"/>
      <c r="P4435" s="19"/>
      <c r="Q4435" s="11"/>
      <c r="R4435" s="11"/>
      <c r="T4435" s="10"/>
      <c r="U4435" s="10"/>
    </row>
    <row r="4436" spans="5:21" s="8" customFormat="1" ht="30" customHeight="1">
      <c r="E4436" s="10"/>
      <c r="K4436" s="10"/>
      <c r="M4436" s="10"/>
      <c r="N4436" s="11"/>
      <c r="O4436" s="11"/>
      <c r="P4436" s="19"/>
      <c r="Q4436" s="11"/>
      <c r="R4436" s="11"/>
      <c r="T4436" s="10"/>
      <c r="U4436" s="10"/>
    </row>
    <row r="4437" spans="5:21" s="8" customFormat="1" ht="30" customHeight="1">
      <c r="E4437" s="10"/>
      <c r="K4437" s="10"/>
      <c r="M4437" s="10"/>
      <c r="N4437" s="11"/>
      <c r="O4437" s="11"/>
      <c r="P4437" s="19"/>
      <c r="Q4437" s="11"/>
      <c r="R4437" s="11"/>
      <c r="T4437" s="10"/>
      <c r="U4437" s="10"/>
    </row>
    <row r="4438" spans="5:21" s="8" customFormat="1" ht="30" customHeight="1">
      <c r="E4438" s="10"/>
      <c r="K4438" s="10"/>
      <c r="M4438" s="10"/>
      <c r="N4438" s="11"/>
      <c r="O4438" s="11"/>
      <c r="P4438" s="19"/>
      <c r="Q4438" s="11"/>
      <c r="R4438" s="11"/>
      <c r="T4438" s="10"/>
      <c r="U4438" s="10"/>
    </row>
    <row r="4439" spans="5:21" s="8" customFormat="1" ht="30" customHeight="1">
      <c r="E4439" s="10"/>
      <c r="K4439" s="10"/>
      <c r="M4439" s="10"/>
      <c r="N4439" s="11"/>
      <c r="O4439" s="11"/>
      <c r="P4439" s="19"/>
      <c r="Q4439" s="11"/>
      <c r="R4439" s="11"/>
      <c r="T4439" s="10"/>
      <c r="U4439" s="10"/>
    </row>
    <row r="4440" spans="5:21" s="8" customFormat="1" ht="30" customHeight="1">
      <c r="E4440" s="10"/>
      <c r="K4440" s="10"/>
      <c r="M4440" s="10"/>
      <c r="N4440" s="11"/>
      <c r="O4440" s="11"/>
      <c r="P4440" s="19"/>
      <c r="Q4440" s="11"/>
      <c r="R4440" s="11"/>
      <c r="T4440" s="10"/>
      <c r="U4440" s="10"/>
    </row>
    <row r="4441" spans="5:21" s="8" customFormat="1" ht="30" customHeight="1">
      <c r="E4441" s="10"/>
      <c r="K4441" s="10"/>
      <c r="M4441" s="10"/>
      <c r="N4441" s="11"/>
      <c r="O4441" s="11"/>
      <c r="P4441" s="19"/>
      <c r="Q4441" s="11"/>
      <c r="R4441" s="11"/>
      <c r="T4441" s="10"/>
      <c r="U4441" s="10"/>
    </row>
    <row r="4442" spans="5:21" s="8" customFormat="1" ht="30" customHeight="1">
      <c r="E4442" s="10"/>
      <c r="K4442" s="10"/>
      <c r="M4442" s="10"/>
      <c r="N4442" s="11"/>
      <c r="O4442" s="11"/>
      <c r="P4442" s="19"/>
      <c r="Q4442" s="11"/>
      <c r="R4442" s="11"/>
      <c r="T4442" s="10"/>
      <c r="U4442" s="10"/>
    </row>
    <row r="4443" spans="5:21" s="8" customFormat="1" ht="30" customHeight="1">
      <c r="E4443" s="10"/>
      <c r="K4443" s="10"/>
      <c r="M4443" s="10"/>
      <c r="N4443" s="11"/>
      <c r="O4443" s="11"/>
      <c r="P4443" s="19"/>
      <c r="Q4443" s="11"/>
      <c r="R4443" s="11"/>
      <c r="T4443" s="10"/>
      <c r="U4443" s="10"/>
    </row>
    <row r="4444" spans="5:21" s="8" customFormat="1" ht="30" customHeight="1">
      <c r="E4444" s="10"/>
      <c r="K4444" s="10"/>
      <c r="M4444" s="10"/>
      <c r="N4444" s="11"/>
      <c r="O4444" s="11"/>
      <c r="P4444" s="19"/>
      <c r="Q4444" s="11"/>
      <c r="R4444" s="11"/>
      <c r="T4444" s="10"/>
      <c r="U4444" s="10"/>
    </row>
    <row r="4445" spans="5:21" s="8" customFormat="1" ht="30" customHeight="1">
      <c r="E4445" s="10"/>
      <c r="K4445" s="10"/>
      <c r="M4445" s="10"/>
      <c r="N4445" s="11"/>
      <c r="O4445" s="11"/>
      <c r="P4445" s="19"/>
      <c r="Q4445" s="11"/>
      <c r="R4445" s="11"/>
      <c r="T4445" s="10"/>
      <c r="U4445" s="10"/>
    </row>
    <row r="4446" spans="5:21" s="8" customFormat="1" ht="30" customHeight="1">
      <c r="E4446" s="10"/>
      <c r="K4446" s="10"/>
      <c r="M4446" s="10"/>
      <c r="N4446" s="11"/>
      <c r="O4446" s="11"/>
      <c r="P4446" s="19"/>
      <c r="Q4446" s="11"/>
      <c r="R4446" s="11"/>
      <c r="T4446" s="10"/>
      <c r="U4446" s="10"/>
    </row>
    <row r="4447" spans="5:21" s="8" customFormat="1" ht="30" customHeight="1">
      <c r="E4447" s="10"/>
      <c r="K4447" s="10"/>
      <c r="M4447" s="10"/>
      <c r="N4447" s="11"/>
      <c r="O4447" s="11"/>
      <c r="P4447" s="19"/>
      <c r="Q4447" s="11"/>
      <c r="R4447" s="11"/>
      <c r="T4447" s="10"/>
      <c r="U4447" s="10"/>
    </row>
    <row r="4448" spans="5:21" s="8" customFormat="1" ht="30" customHeight="1">
      <c r="E4448" s="10"/>
      <c r="K4448" s="10"/>
      <c r="M4448" s="10"/>
      <c r="N4448" s="11"/>
      <c r="O4448" s="11"/>
      <c r="P4448" s="19"/>
      <c r="Q4448" s="11"/>
      <c r="R4448" s="11"/>
      <c r="T4448" s="10"/>
      <c r="U4448" s="10"/>
    </row>
    <row r="4449" spans="5:21" s="8" customFormat="1" ht="30" customHeight="1">
      <c r="E4449" s="10"/>
      <c r="K4449" s="10"/>
      <c r="M4449" s="10"/>
      <c r="N4449" s="11"/>
      <c r="O4449" s="11"/>
      <c r="P4449" s="19"/>
      <c r="Q4449" s="11"/>
      <c r="R4449" s="11"/>
      <c r="T4449" s="10"/>
      <c r="U4449" s="10"/>
    </row>
    <row r="4450" spans="5:21" s="8" customFormat="1" ht="30" customHeight="1">
      <c r="E4450" s="10"/>
      <c r="K4450" s="10"/>
      <c r="M4450" s="10"/>
      <c r="N4450" s="11"/>
      <c r="O4450" s="11"/>
      <c r="P4450" s="19"/>
      <c r="Q4450" s="11"/>
      <c r="R4450" s="11"/>
      <c r="T4450" s="10"/>
      <c r="U4450" s="10"/>
    </row>
    <row r="4451" spans="5:21" s="8" customFormat="1" ht="30" customHeight="1">
      <c r="E4451" s="10"/>
      <c r="K4451" s="10"/>
      <c r="M4451" s="10"/>
      <c r="N4451" s="11"/>
      <c r="O4451" s="11"/>
      <c r="P4451" s="19"/>
      <c r="Q4451" s="11"/>
      <c r="R4451" s="11"/>
      <c r="T4451" s="10"/>
      <c r="U4451" s="10"/>
    </row>
    <row r="4452" spans="5:21" s="8" customFormat="1" ht="30" customHeight="1">
      <c r="E4452" s="10"/>
      <c r="K4452" s="10"/>
      <c r="M4452" s="10"/>
      <c r="N4452" s="11"/>
      <c r="O4452" s="11"/>
      <c r="P4452" s="19"/>
      <c r="Q4452" s="11"/>
      <c r="R4452" s="11"/>
      <c r="T4452" s="10"/>
      <c r="U4452" s="10"/>
    </row>
    <row r="4453" spans="5:21" s="8" customFormat="1" ht="30" customHeight="1">
      <c r="E4453" s="10"/>
      <c r="K4453" s="10"/>
      <c r="M4453" s="10"/>
      <c r="N4453" s="11"/>
      <c r="O4453" s="11"/>
      <c r="P4453" s="19"/>
      <c r="Q4453" s="11"/>
      <c r="R4453" s="11"/>
      <c r="T4453" s="10"/>
      <c r="U4453" s="10"/>
    </row>
    <row r="4454" spans="5:21" s="8" customFormat="1" ht="30" customHeight="1">
      <c r="E4454" s="10"/>
      <c r="K4454" s="10"/>
      <c r="M4454" s="10"/>
      <c r="N4454" s="11"/>
      <c r="O4454" s="11"/>
      <c r="P4454" s="19"/>
      <c r="Q4454" s="11"/>
      <c r="R4454" s="11"/>
      <c r="T4454" s="10"/>
      <c r="U4454" s="10"/>
    </row>
    <row r="4455" spans="5:21" s="8" customFormat="1" ht="30" customHeight="1">
      <c r="E4455" s="10"/>
      <c r="K4455" s="10"/>
      <c r="M4455" s="10"/>
      <c r="N4455" s="11"/>
      <c r="O4455" s="11"/>
      <c r="P4455" s="19"/>
      <c r="Q4455" s="11"/>
      <c r="R4455" s="11"/>
      <c r="T4455" s="10"/>
      <c r="U4455" s="10"/>
    </row>
    <row r="4456" spans="5:21" s="8" customFormat="1" ht="30" customHeight="1">
      <c r="E4456" s="10"/>
      <c r="K4456" s="10"/>
      <c r="M4456" s="10"/>
      <c r="N4456" s="11"/>
      <c r="O4456" s="11"/>
      <c r="P4456" s="19"/>
      <c r="Q4456" s="11"/>
      <c r="R4456" s="11"/>
      <c r="T4456" s="10"/>
      <c r="U4456" s="10"/>
    </row>
    <row r="4457" spans="5:21" s="8" customFormat="1" ht="30" customHeight="1">
      <c r="E4457" s="10"/>
      <c r="K4457" s="10"/>
      <c r="M4457" s="10"/>
      <c r="N4457" s="11"/>
      <c r="O4457" s="11"/>
      <c r="P4457" s="19"/>
      <c r="Q4457" s="11"/>
      <c r="R4457" s="11"/>
      <c r="T4457" s="10"/>
      <c r="U4457" s="10"/>
    </row>
    <row r="4458" spans="5:21" s="8" customFormat="1" ht="30" customHeight="1">
      <c r="E4458" s="10"/>
      <c r="K4458" s="10"/>
      <c r="M4458" s="10"/>
      <c r="N4458" s="11"/>
      <c r="O4458" s="11"/>
      <c r="P4458" s="19"/>
      <c r="Q4458" s="11"/>
      <c r="R4458" s="11"/>
      <c r="T4458" s="10"/>
      <c r="U4458" s="10"/>
    </row>
    <row r="4459" spans="5:21" s="8" customFormat="1" ht="30" customHeight="1">
      <c r="E4459" s="10"/>
      <c r="K4459" s="10"/>
      <c r="M4459" s="10"/>
      <c r="N4459" s="11"/>
      <c r="O4459" s="11"/>
      <c r="P4459" s="19"/>
      <c r="Q4459" s="11"/>
      <c r="R4459" s="11"/>
      <c r="T4459" s="10"/>
      <c r="U4459" s="10"/>
    </row>
    <row r="4460" spans="5:21" s="8" customFormat="1" ht="30" customHeight="1">
      <c r="E4460" s="10"/>
      <c r="K4460" s="10"/>
      <c r="M4460" s="10"/>
      <c r="N4460" s="11"/>
      <c r="O4460" s="11"/>
      <c r="P4460" s="19"/>
      <c r="Q4460" s="11"/>
      <c r="R4460" s="11"/>
      <c r="T4460" s="10"/>
      <c r="U4460" s="10"/>
    </row>
    <row r="4461" spans="5:21" s="8" customFormat="1" ht="30" customHeight="1">
      <c r="E4461" s="10"/>
      <c r="K4461" s="10"/>
      <c r="M4461" s="10"/>
      <c r="N4461" s="11"/>
      <c r="O4461" s="11"/>
      <c r="P4461" s="19"/>
      <c r="Q4461" s="11"/>
      <c r="R4461" s="11"/>
      <c r="T4461" s="10"/>
      <c r="U4461" s="10"/>
    </row>
    <row r="4462" spans="5:21" s="8" customFormat="1" ht="30" customHeight="1">
      <c r="E4462" s="10"/>
      <c r="K4462" s="10"/>
      <c r="M4462" s="10"/>
      <c r="N4462" s="11"/>
      <c r="O4462" s="11"/>
      <c r="P4462" s="19"/>
      <c r="Q4462" s="11"/>
      <c r="R4462" s="11"/>
      <c r="T4462" s="10"/>
      <c r="U4462" s="10"/>
    </row>
    <row r="4463" spans="5:21" s="8" customFormat="1" ht="30" customHeight="1">
      <c r="E4463" s="10"/>
      <c r="K4463" s="10"/>
      <c r="M4463" s="10"/>
      <c r="N4463" s="11"/>
      <c r="O4463" s="11"/>
      <c r="P4463" s="19"/>
      <c r="Q4463" s="11"/>
      <c r="R4463" s="11"/>
      <c r="T4463" s="10"/>
      <c r="U4463" s="10"/>
    </row>
    <row r="4464" spans="5:21" s="8" customFormat="1" ht="30" customHeight="1">
      <c r="E4464" s="10"/>
      <c r="K4464" s="10"/>
      <c r="M4464" s="10"/>
      <c r="N4464" s="11"/>
      <c r="O4464" s="11"/>
      <c r="P4464" s="19"/>
      <c r="Q4464" s="11"/>
      <c r="R4464" s="11"/>
      <c r="T4464" s="10"/>
      <c r="U4464" s="10"/>
    </row>
    <row r="4465" spans="5:21" s="8" customFormat="1" ht="30" customHeight="1">
      <c r="E4465" s="10"/>
      <c r="K4465" s="10"/>
      <c r="M4465" s="10"/>
      <c r="N4465" s="11"/>
      <c r="O4465" s="11"/>
      <c r="P4465" s="19"/>
      <c r="Q4465" s="11"/>
      <c r="R4465" s="11"/>
      <c r="T4465" s="10"/>
      <c r="U4465" s="10"/>
    </row>
    <row r="4466" spans="5:21" s="8" customFormat="1" ht="30" customHeight="1">
      <c r="E4466" s="10"/>
      <c r="K4466" s="10"/>
      <c r="M4466" s="10"/>
      <c r="N4466" s="11"/>
      <c r="O4466" s="11"/>
      <c r="P4466" s="19"/>
      <c r="Q4466" s="11"/>
      <c r="R4466" s="11"/>
      <c r="T4466" s="10"/>
      <c r="U4466" s="10"/>
    </row>
    <row r="4467" spans="5:21" s="8" customFormat="1" ht="30" customHeight="1">
      <c r="E4467" s="10"/>
      <c r="K4467" s="10"/>
      <c r="M4467" s="10"/>
      <c r="N4467" s="11"/>
      <c r="O4467" s="11"/>
      <c r="P4467" s="19"/>
      <c r="Q4467" s="11"/>
      <c r="R4467" s="11"/>
      <c r="T4467" s="10"/>
      <c r="U4467" s="10"/>
    </row>
    <row r="4468" spans="5:21" s="8" customFormat="1" ht="30" customHeight="1">
      <c r="E4468" s="10"/>
      <c r="K4468" s="10"/>
      <c r="M4468" s="10"/>
      <c r="N4468" s="11"/>
      <c r="O4468" s="11"/>
      <c r="P4468" s="19"/>
      <c r="Q4468" s="11"/>
      <c r="R4468" s="11"/>
      <c r="T4468" s="10"/>
      <c r="U4468" s="10"/>
    </row>
    <row r="4469" spans="5:21" s="8" customFormat="1" ht="30" customHeight="1">
      <c r="E4469" s="10"/>
      <c r="K4469" s="10"/>
      <c r="M4469" s="10"/>
      <c r="N4469" s="11"/>
      <c r="O4469" s="11"/>
      <c r="P4469" s="19"/>
      <c r="Q4469" s="11"/>
      <c r="R4469" s="11"/>
      <c r="T4469" s="10"/>
      <c r="U4469" s="10"/>
    </row>
    <row r="4470" spans="5:21" s="8" customFormat="1" ht="30" customHeight="1">
      <c r="E4470" s="10"/>
      <c r="K4470" s="10"/>
      <c r="M4470" s="10"/>
      <c r="N4470" s="11"/>
      <c r="O4470" s="11"/>
      <c r="P4470" s="19"/>
      <c r="Q4470" s="11"/>
      <c r="R4470" s="11"/>
      <c r="T4470" s="10"/>
      <c r="U4470" s="10"/>
    </row>
    <row r="4471" spans="5:21" s="8" customFormat="1" ht="30" customHeight="1">
      <c r="E4471" s="10"/>
      <c r="K4471" s="10"/>
      <c r="M4471" s="10"/>
      <c r="N4471" s="11"/>
      <c r="O4471" s="11"/>
      <c r="P4471" s="19"/>
      <c r="Q4471" s="11"/>
      <c r="R4471" s="11"/>
      <c r="T4471" s="10"/>
      <c r="U4471" s="10"/>
    </row>
    <row r="4472" spans="5:21" s="8" customFormat="1" ht="30" customHeight="1">
      <c r="E4472" s="10"/>
      <c r="K4472" s="10"/>
      <c r="M4472" s="10"/>
      <c r="N4472" s="11"/>
      <c r="O4472" s="11"/>
      <c r="P4472" s="19"/>
      <c r="Q4472" s="11"/>
      <c r="R4472" s="11"/>
      <c r="T4472" s="10"/>
      <c r="U4472" s="10"/>
    </row>
    <row r="4473" spans="5:21" s="8" customFormat="1" ht="30" customHeight="1">
      <c r="E4473" s="10"/>
      <c r="K4473" s="10"/>
      <c r="M4473" s="10"/>
      <c r="N4473" s="11"/>
      <c r="O4473" s="11"/>
      <c r="P4473" s="19"/>
      <c r="Q4473" s="11"/>
      <c r="R4473" s="11"/>
      <c r="T4473" s="10"/>
      <c r="U4473" s="10"/>
    </row>
    <row r="4474" spans="5:21" s="8" customFormat="1" ht="30" customHeight="1">
      <c r="E4474" s="10"/>
      <c r="K4474" s="10"/>
      <c r="M4474" s="10"/>
      <c r="N4474" s="11"/>
      <c r="O4474" s="11"/>
      <c r="P4474" s="19"/>
      <c r="Q4474" s="11"/>
      <c r="R4474" s="11"/>
      <c r="T4474" s="10"/>
      <c r="U4474" s="10"/>
    </row>
    <row r="4475" spans="5:21" s="8" customFormat="1" ht="30" customHeight="1">
      <c r="E4475" s="10"/>
      <c r="K4475" s="10"/>
      <c r="M4475" s="10"/>
      <c r="N4475" s="11"/>
      <c r="O4475" s="11"/>
      <c r="P4475" s="19"/>
      <c r="Q4475" s="11"/>
      <c r="R4475" s="11"/>
      <c r="T4475" s="10"/>
      <c r="U4475" s="10"/>
    </row>
    <row r="4476" spans="5:21" s="8" customFormat="1" ht="30" customHeight="1">
      <c r="E4476" s="10"/>
      <c r="K4476" s="10"/>
      <c r="M4476" s="10"/>
      <c r="N4476" s="11"/>
      <c r="O4476" s="11"/>
      <c r="P4476" s="19"/>
      <c r="Q4476" s="11"/>
      <c r="R4476" s="11"/>
      <c r="T4476" s="10"/>
      <c r="U4476" s="10"/>
    </row>
    <row r="4477" spans="5:21" s="8" customFormat="1" ht="30" customHeight="1">
      <c r="E4477" s="10"/>
      <c r="K4477" s="10"/>
      <c r="M4477" s="10"/>
      <c r="N4477" s="11"/>
      <c r="O4477" s="11"/>
      <c r="P4477" s="19"/>
      <c r="Q4477" s="11"/>
      <c r="R4477" s="11"/>
      <c r="T4477" s="10"/>
      <c r="U4477" s="10"/>
    </row>
    <row r="4478" spans="5:21" s="8" customFormat="1" ht="30" customHeight="1">
      <c r="E4478" s="10"/>
      <c r="K4478" s="10"/>
      <c r="M4478" s="10"/>
      <c r="N4478" s="11"/>
      <c r="O4478" s="11"/>
      <c r="P4478" s="19"/>
      <c r="Q4478" s="11"/>
      <c r="R4478" s="11"/>
      <c r="T4478" s="10"/>
      <c r="U4478" s="10"/>
    </row>
    <row r="4479" spans="5:21" s="8" customFormat="1" ht="30" customHeight="1">
      <c r="E4479" s="10"/>
      <c r="K4479" s="10"/>
      <c r="M4479" s="10"/>
      <c r="N4479" s="11"/>
      <c r="O4479" s="11"/>
      <c r="P4479" s="19"/>
      <c r="Q4479" s="11"/>
      <c r="R4479" s="11"/>
      <c r="T4479" s="10"/>
      <c r="U4479" s="10"/>
    </row>
    <row r="4480" spans="5:21" s="8" customFormat="1" ht="30" customHeight="1">
      <c r="E4480" s="10"/>
      <c r="K4480" s="10"/>
      <c r="M4480" s="10"/>
      <c r="N4480" s="11"/>
      <c r="O4480" s="11"/>
      <c r="P4480" s="19"/>
      <c r="Q4480" s="11"/>
      <c r="R4480" s="11"/>
      <c r="T4480" s="10"/>
      <c r="U4480" s="10"/>
    </row>
    <row r="4481" spans="5:21" s="8" customFormat="1" ht="30" customHeight="1">
      <c r="E4481" s="10"/>
      <c r="K4481" s="10"/>
      <c r="M4481" s="10"/>
      <c r="N4481" s="11"/>
      <c r="O4481" s="11"/>
      <c r="P4481" s="19"/>
      <c r="Q4481" s="11"/>
      <c r="R4481" s="11"/>
      <c r="T4481" s="10"/>
      <c r="U4481" s="10"/>
    </row>
    <row r="4482" spans="5:21" s="8" customFormat="1" ht="30" customHeight="1">
      <c r="E4482" s="10"/>
      <c r="K4482" s="10"/>
      <c r="M4482" s="10"/>
      <c r="N4482" s="11"/>
      <c r="O4482" s="11"/>
      <c r="P4482" s="19"/>
      <c r="Q4482" s="11"/>
      <c r="R4482" s="11"/>
      <c r="T4482" s="10"/>
      <c r="U4482" s="10"/>
    </row>
    <row r="4483" spans="5:21" s="8" customFormat="1" ht="30" customHeight="1">
      <c r="E4483" s="10"/>
      <c r="K4483" s="10"/>
      <c r="M4483" s="10"/>
      <c r="N4483" s="11"/>
      <c r="O4483" s="11"/>
      <c r="P4483" s="19"/>
      <c r="Q4483" s="11"/>
      <c r="R4483" s="11"/>
      <c r="T4483" s="10"/>
      <c r="U4483" s="10"/>
    </row>
    <row r="4484" spans="5:21" s="8" customFormat="1" ht="30" customHeight="1">
      <c r="E4484" s="10"/>
      <c r="K4484" s="10"/>
      <c r="M4484" s="10"/>
      <c r="N4484" s="11"/>
      <c r="O4484" s="11"/>
      <c r="P4484" s="19"/>
      <c r="Q4484" s="11"/>
      <c r="R4484" s="11"/>
      <c r="T4484" s="10"/>
      <c r="U4484" s="10"/>
    </row>
    <row r="4485" spans="5:21" s="8" customFormat="1" ht="30" customHeight="1">
      <c r="E4485" s="10"/>
      <c r="K4485" s="10"/>
      <c r="M4485" s="10"/>
      <c r="N4485" s="11"/>
      <c r="O4485" s="11"/>
      <c r="P4485" s="19"/>
      <c r="Q4485" s="11"/>
      <c r="R4485" s="11"/>
      <c r="T4485" s="10"/>
      <c r="U4485" s="10"/>
    </row>
    <row r="4486" spans="5:21" s="8" customFormat="1" ht="30" customHeight="1">
      <c r="E4486" s="10"/>
      <c r="K4486" s="10"/>
      <c r="M4486" s="10"/>
      <c r="N4486" s="11"/>
      <c r="O4486" s="11"/>
      <c r="P4486" s="19"/>
      <c r="Q4486" s="11"/>
      <c r="R4486" s="11"/>
      <c r="T4486" s="10"/>
      <c r="U4486" s="10"/>
    </row>
    <row r="4487" spans="5:21" s="8" customFormat="1" ht="30" customHeight="1">
      <c r="E4487" s="10"/>
      <c r="K4487" s="10"/>
      <c r="M4487" s="10"/>
      <c r="N4487" s="11"/>
      <c r="O4487" s="11"/>
      <c r="P4487" s="19"/>
      <c r="Q4487" s="11"/>
      <c r="R4487" s="11"/>
      <c r="T4487" s="10"/>
      <c r="U4487" s="10"/>
    </row>
    <row r="4488" spans="5:21" s="8" customFormat="1" ht="30" customHeight="1">
      <c r="E4488" s="10"/>
      <c r="K4488" s="10"/>
      <c r="M4488" s="10"/>
      <c r="N4488" s="11"/>
      <c r="O4488" s="11"/>
      <c r="P4488" s="19"/>
      <c r="Q4488" s="11"/>
      <c r="R4488" s="11"/>
      <c r="T4488" s="10"/>
      <c r="U4488" s="10"/>
    </row>
    <row r="4489" spans="5:21" s="8" customFormat="1" ht="30" customHeight="1">
      <c r="E4489" s="10"/>
      <c r="K4489" s="10"/>
      <c r="M4489" s="10"/>
      <c r="N4489" s="11"/>
      <c r="O4489" s="11"/>
      <c r="P4489" s="19"/>
      <c r="Q4489" s="11"/>
      <c r="R4489" s="11"/>
      <c r="T4489" s="10"/>
      <c r="U4489" s="10"/>
    </row>
    <row r="4490" spans="5:21" s="8" customFormat="1" ht="30" customHeight="1">
      <c r="E4490" s="10"/>
      <c r="K4490" s="10"/>
      <c r="M4490" s="10"/>
      <c r="N4490" s="11"/>
      <c r="O4490" s="11"/>
      <c r="P4490" s="19"/>
      <c r="Q4490" s="11"/>
      <c r="R4490" s="11"/>
      <c r="T4490" s="10"/>
      <c r="U4490" s="10"/>
    </row>
    <row r="4491" spans="5:21" s="8" customFormat="1" ht="30" customHeight="1">
      <c r="E4491" s="10"/>
      <c r="K4491" s="10"/>
      <c r="M4491" s="10"/>
      <c r="N4491" s="11"/>
      <c r="O4491" s="11"/>
      <c r="P4491" s="19"/>
      <c r="Q4491" s="11"/>
      <c r="R4491" s="11"/>
      <c r="T4491" s="10"/>
      <c r="U4491" s="10"/>
    </row>
    <row r="4492" spans="5:21" s="8" customFormat="1" ht="30" customHeight="1">
      <c r="E4492" s="10"/>
      <c r="K4492" s="10"/>
      <c r="M4492" s="10"/>
      <c r="N4492" s="11"/>
      <c r="O4492" s="11"/>
      <c r="P4492" s="19"/>
      <c r="Q4492" s="11"/>
      <c r="R4492" s="11"/>
      <c r="T4492" s="10"/>
      <c r="U4492" s="10"/>
    </row>
    <row r="4493" spans="5:21" s="8" customFormat="1" ht="30" customHeight="1">
      <c r="E4493" s="10"/>
      <c r="K4493" s="10"/>
      <c r="M4493" s="10"/>
      <c r="N4493" s="11"/>
      <c r="O4493" s="11"/>
      <c r="P4493" s="19"/>
      <c r="Q4493" s="11"/>
      <c r="R4493" s="11"/>
      <c r="T4493" s="10"/>
      <c r="U4493" s="10"/>
    </row>
    <row r="4494" spans="5:21" s="8" customFormat="1" ht="30" customHeight="1">
      <c r="E4494" s="10"/>
      <c r="K4494" s="10"/>
      <c r="M4494" s="10"/>
      <c r="N4494" s="11"/>
      <c r="O4494" s="11"/>
      <c r="P4494" s="19"/>
      <c r="Q4494" s="11"/>
      <c r="R4494" s="11"/>
      <c r="T4494" s="10"/>
      <c r="U4494" s="10"/>
    </row>
    <row r="4495" spans="5:21" s="8" customFormat="1" ht="30" customHeight="1">
      <c r="E4495" s="10"/>
      <c r="K4495" s="10"/>
      <c r="M4495" s="10"/>
      <c r="N4495" s="11"/>
      <c r="O4495" s="11"/>
      <c r="P4495" s="19"/>
      <c r="Q4495" s="11"/>
      <c r="R4495" s="11"/>
      <c r="T4495" s="10"/>
      <c r="U4495" s="10"/>
    </row>
    <row r="4496" spans="5:21" s="8" customFormat="1" ht="30" customHeight="1">
      <c r="E4496" s="10"/>
      <c r="K4496" s="10"/>
      <c r="M4496" s="10"/>
      <c r="N4496" s="11"/>
      <c r="O4496" s="11"/>
      <c r="P4496" s="19"/>
      <c r="Q4496" s="11"/>
      <c r="R4496" s="11"/>
      <c r="T4496" s="10"/>
      <c r="U4496" s="10"/>
    </row>
    <row r="4497" spans="5:21" s="8" customFormat="1" ht="30" customHeight="1">
      <c r="E4497" s="10"/>
      <c r="K4497" s="10"/>
      <c r="M4497" s="10"/>
      <c r="N4497" s="11"/>
      <c r="O4497" s="11"/>
      <c r="P4497" s="19"/>
      <c r="Q4497" s="11"/>
      <c r="R4497" s="11"/>
      <c r="T4497" s="10"/>
      <c r="U4497" s="10"/>
    </row>
    <row r="4498" spans="5:21" s="8" customFormat="1" ht="30" customHeight="1">
      <c r="E4498" s="10"/>
      <c r="K4498" s="10"/>
      <c r="M4498" s="10"/>
      <c r="N4498" s="11"/>
      <c r="O4498" s="11"/>
      <c r="P4498" s="19"/>
      <c r="Q4498" s="11"/>
      <c r="R4498" s="11"/>
      <c r="T4498" s="10"/>
      <c r="U4498" s="10"/>
    </row>
    <row r="4499" spans="5:21" s="8" customFormat="1" ht="30" customHeight="1">
      <c r="E4499" s="10"/>
      <c r="K4499" s="10"/>
      <c r="M4499" s="10"/>
      <c r="N4499" s="11"/>
      <c r="O4499" s="11"/>
      <c r="P4499" s="19"/>
      <c r="Q4499" s="11"/>
      <c r="R4499" s="11"/>
      <c r="T4499" s="10"/>
      <c r="U4499" s="10"/>
    </row>
    <row r="4500" spans="5:21" s="8" customFormat="1" ht="30" customHeight="1">
      <c r="E4500" s="10"/>
      <c r="K4500" s="10"/>
      <c r="M4500" s="10"/>
      <c r="N4500" s="11"/>
      <c r="O4500" s="11"/>
      <c r="P4500" s="19"/>
      <c r="Q4500" s="11"/>
      <c r="R4500" s="11"/>
      <c r="T4500" s="10"/>
      <c r="U4500" s="10"/>
    </row>
    <row r="4501" spans="5:21" s="8" customFormat="1" ht="30" customHeight="1">
      <c r="E4501" s="10"/>
      <c r="K4501" s="10"/>
      <c r="M4501" s="10"/>
      <c r="N4501" s="11"/>
      <c r="O4501" s="11"/>
      <c r="P4501" s="19"/>
      <c r="Q4501" s="11"/>
      <c r="R4501" s="11"/>
      <c r="T4501" s="10"/>
      <c r="U4501" s="10"/>
    </row>
    <row r="4502" spans="5:21" s="8" customFormat="1" ht="30" customHeight="1">
      <c r="E4502" s="10"/>
      <c r="K4502" s="10"/>
      <c r="M4502" s="10"/>
      <c r="N4502" s="11"/>
      <c r="O4502" s="11"/>
      <c r="P4502" s="19"/>
      <c r="Q4502" s="11"/>
      <c r="R4502" s="11"/>
      <c r="T4502" s="10"/>
      <c r="U4502" s="10"/>
    </row>
    <row r="4503" spans="5:21" s="8" customFormat="1" ht="30" customHeight="1">
      <c r="E4503" s="10"/>
      <c r="K4503" s="10"/>
      <c r="M4503" s="10"/>
      <c r="N4503" s="11"/>
      <c r="O4503" s="11"/>
      <c r="P4503" s="19"/>
      <c r="Q4503" s="11"/>
      <c r="R4503" s="11"/>
      <c r="T4503" s="10"/>
      <c r="U4503" s="10"/>
    </row>
    <row r="4504" spans="5:21" s="8" customFormat="1" ht="30" customHeight="1">
      <c r="E4504" s="10"/>
      <c r="K4504" s="10"/>
      <c r="M4504" s="10"/>
      <c r="N4504" s="11"/>
      <c r="O4504" s="11"/>
      <c r="P4504" s="19"/>
      <c r="Q4504" s="11"/>
      <c r="R4504" s="11"/>
      <c r="T4504" s="10"/>
      <c r="U4504" s="10"/>
    </row>
    <row r="4505" spans="5:21" s="8" customFormat="1" ht="30" customHeight="1">
      <c r="E4505" s="10"/>
      <c r="K4505" s="10"/>
      <c r="M4505" s="10"/>
      <c r="N4505" s="11"/>
      <c r="O4505" s="11"/>
      <c r="P4505" s="19"/>
      <c r="Q4505" s="11"/>
      <c r="R4505" s="11"/>
      <c r="T4505" s="10"/>
      <c r="U4505" s="10"/>
    </row>
    <row r="4506" spans="5:21" s="8" customFormat="1" ht="30" customHeight="1">
      <c r="E4506" s="10"/>
      <c r="K4506" s="10"/>
      <c r="M4506" s="10"/>
      <c r="N4506" s="11"/>
      <c r="O4506" s="11"/>
      <c r="P4506" s="19"/>
      <c r="Q4506" s="11"/>
      <c r="R4506" s="11"/>
      <c r="T4506" s="10"/>
      <c r="U4506" s="10"/>
    </row>
    <row r="4507" spans="5:21" s="8" customFormat="1" ht="30" customHeight="1">
      <c r="E4507" s="10"/>
      <c r="K4507" s="10"/>
      <c r="M4507" s="10"/>
      <c r="N4507" s="11"/>
      <c r="O4507" s="11"/>
      <c r="P4507" s="19"/>
      <c r="Q4507" s="11"/>
      <c r="R4507" s="11"/>
      <c r="T4507" s="10"/>
      <c r="U4507" s="10"/>
    </row>
    <row r="4508" spans="5:21" s="8" customFormat="1" ht="30" customHeight="1">
      <c r="E4508" s="10"/>
      <c r="K4508" s="10"/>
      <c r="M4508" s="10"/>
      <c r="N4508" s="11"/>
      <c r="O4508" s="11"/>
      <c r="P4508" s="19"/>
      <c r="Q4508" s="11"/>
      <c r="R4508" s="11"/>
      <c r="T4508" s="10"/>
      <c r="U4508" s="10"/>
    </row>
    <row r="4509" spans="5:21" s="8" customFormat="1" ht="30" customHeight="1">
      <c r="E4509" s="10"/>
      <c r="K4509" s="10"/>
      <c r="M4509" s="10"/>
      <c r="N4509" s="11"/>
      <c r="O4509" s="11"/>
      <c r="P4509" s="19"/>
      <c r="Q4509" s="11"/>
      <c r="R4509" s="11"/>
      <c r="T4509" s="10"/>
      <c r="U4509" s="10"/>
    </row>
    <row r="4510" spans="5:21" s="8" customFormat="1" ht="30" customHeight="1">
      <c r="E4510" s="10"/>
      <c r="K4510" s="10"/>
      <c r="M4510" s="10"/>
      <c r="N4510" s="11"/>
      <c r="O4510" s="11"/>
      <c r="P4510" s="19"/>
      <c r="Q4510" s="11"/>
      <c r="R4510" s="11"/>
      <c r="T4510" s="10"/>
      <c r="U4510" s="10"/>
    </row>
    <row r="4511" spans="5:21" s="8" customFormat="1" ht="30" customHeight="1">
      <c r="E4511" s="10"/>
      <c r="K4511" s="10"/>
      <c r="M4511" s="10"/>
      <c r="N4511" s="11"/>
      <c r="O4511" s="11"/>
      <c r="P4511" s="19"/>
      <c r="Q4511" s="11"/>
      <c r="R4511" s="11"/>
      <c r="T4511" s="10"/>
      <c r="U4511" s="10"/>
    </row>
    <row r="4512" spans="5:21" s="8" customFormat="1" ht="30" customHeight="1">
      <c r="E4512" s="10"/>
      <c r="K4512" s="10"/>
      <c r="M4512" s="10"/>
      <c r="N4512" s="11"/>
      <c r="O4512" s="11"/>
      <c r="P4512" s="19"/>
      <c r="Q4512" s="11"/>
      <c r="R4512" s="11"/>
      <c r="T4512" s="10"/>
      <c r="U4512" s="10"/>
    </row>
    <row r="4513" spans="5:21" s="8" customFormat="1" ht="30" customHeight="1">
      <c r="E4513" s="10"/>
      <c r="K4513" s="10"/>
      <c r="M4513" s="10"/>
      <c r="N4513" s="11"/>
      <c r="O4513" s="11"/>
      <c r="P4513" s="19"/>
      <c r="Q4513" s="11"/>
      <c r="R4513" s="11"/>
      <c r="T4513" s="10"/>
      <c r="U4513" s="10"/>
    </row>
    <row r="4514" spans="5:21" s="8" customFormat="1" ht="30" customHeight="1">
      <c r="E4514" s="10"/>
      <c r="K4514" s="10"/>
      <c r="M4514" s="10"/>
      <c r="N4514" s="11"/>
      <c r="O4514" s="11"/>
      <c r="P4514" s="19"/>
      <c r="Q4514" s="11"/>
      <c r="R4514" s="11"/>
      <c r="T4514" s="10"/>
      <c r="U4514" s="10"/>
    </row>
    <row r="4515" spans="5:21" s="8" customFormat="1" ht="30" customHeight="1">
      <c r="E4515" s="10"/>
      <c r="K4515" s="10"/>
      <c r="M4515" s="10"/>
      <c r="N4515" s="11"/>
      <c r="O4515" s="11"/>
      <c r="P4515" s="19"/>
      <c r="Q4515" s="11"/>
      <c r="R4515" s="11"/>
      <c r="T4515" s="10"/>
      <c r="U4515" s="10"/>
    </row>
    <row r="4516" spans="5:21" s="8" customFormat="1" ht="30" customHeight="1">
      <c r="E4516" s="10"/>
      <c r="K4516" s="10"/>
      <c r="M4516" s="10"/>
      <c r="N4516" s="11"/>
      <c r="O4516" s="11"/>
      <c r="P4516" s="19"/>
      <c r="Q4516" s="11"/>
      <c r="R4516" s="11"/>
      <c r="T4516" s="10"/>
      <c r="U4516" s="10"/>
    </row>
    <row r="4517" spans="5:21" s="8" customFormat="1" ht="30" customHeight="1">
      <c r="E4517" s="10"/>
      <c r="K4517" s="10"/>
      <c r="M4517" s="10"/>
      <c r="N4517" s="11"/>
      <c r="O4517" s="11"/>
      <c r="P4517" s="19"/>
      <c r="Q4517" s="11"/>
      <c r="R4517" s="11"/>
      <c r="T4517" s="10"/>
      <c r="U4517" s="10"/>
    </row>
    <row r="4518" spans="5:21" s="8" customFormat="1" ht="30" customHeight="1">
      <c r="E4518" s="10"/>
      <c r="K4518" s="10"/>
      <c r="M4518" s="10"/>
      <c r="N4518" s="11"/>
      <c r="O4518" s="11"/>
      <c r="P4518" s="19"/>
      <c r="Q4518" s="11"/>
      <c r="R4518" s="11"/>
      <c r="T4518" s="10"/>
      <c r="U4518" s="10"/>
    </row>
    <row r="4519" spans="5:21" s="8" customFormat="1" ht="30" customHeight="1">
      <c r="E4519" s="10"/>
      <c r="K4519" s="10"/>
      <c r="M4519" s="10"/>
      <c r="N4519" s="11"/>
      <c r="O4519" s="11"/>
      <c r="P4519" s="19"/>
      <c r="Q4519" s="11"/>
      <c r="R4519" s="11"/>
      <c r="T4519" s="10"/>
      <c r="U4519" s="10"/>
    </row>
    <row r="4520" spans="5:21" s="8" customFormat="1" ht="30" customHeight="1">
      <c r="E4520" s="10"/>
      <c r="K4520" s="10"/>
      <c r="M4520" s="10"/>
      <c r="N4520" s="11"/>
      <c r="O4520" s="11"/>
      <c r="P4520" s="19"/>
      <c r="Q4520" s="11"/>
      <c r="R4520" s="11"/>
      <c r="T4520" s="10"/>
      <c r="U4520" s="10"/>
    </row>
    <row r="4521" spans="5:21" s="8" customFormat="1" ht="30" customHeight="1">
      <c r="E4521" s="10"/>
      <c r="K4521" s="10"/>
      <c r="M4521" s="10"/>
      <c r="N4521" s="11"/>
      <c r="O4521" s="11"/>
      <c r="P4521" s="19"/>
      <c r="Q4521" s="11"/>
      <c r="R4521" s="11"/>
      <c r="T4521" s="10"/>
      <c r="U4521" s="10"/>
    </row>
    <row r="4522" spans="5:21" s="8" customFormat="1" ht="30" customHeight="1">
      <c r="E4522" s="10"/>
      <c r="K4522" s="10"/>
      <c r="M4522" s="10"/>
      <c r="N4522" s="11"/>
      <c r="O4522" s="11"/>
      <c r="P4522" s="19"/>
      <c r="Q4522" s="11"/>
      <c r="R4522" s="11"/>
      <c r="T4522" s="10"/>
      <c r="U4522" s="10"/>
    </row>
    <row r="4523" spans="5:21" s="8" customFormat="1" ht="30" customHeight="1">
      <c r="E4523" s="10"/>
      <c r="K4523" s="10"/>
      <c r="M4523" s="10"/>
      <c r="N4523" s="11"/>
      <c r="O4523" s="11"/>
      <c r="P4523" s="19"/>
      <c r="Q4523" s="11"/>
      <c r="R4523" s="11"/>
      <c r="T4523" s="10"/>
      <c r="U4523" s="10"/>
    </row>
    <row r="4524" spans="5:21" s="8" customFormat="1" ht="30" customHeight="1">
      <c r="E4524" s="10"/>
      <c r="K4524" s="10"/>
      <c r="M4524" s="10"/>
      <c r="N4524" s="11"/>
      <c r="O4524" s="11"/>
      <c r="P4524" s="19"/>
      <c r="Q4524" s="11"/>
      <c r="R4524" s="11"/>
      <c r="T4524" s="10"/>
      <c r="U4524" s="10"/>
    </row>
    <row r="4525" spans="5:21" s="8" customFormat="1" ht="30" customHeight="1">
      <c r="E4525" s="10"/>
      <c r="K4525" s="10"/>
      <c r="M4525" s="10"/>
      <c r="N4525" s="11"/>
      <c r="O4525" s="11"/>
      <c r="P4525" s="19"/>
      <c r="Q4525" s="11"/>
      <c r="R4525" s="11"/>
      <c r="T4525" s="10"/>
      <c r="U4525" s="10"/>
    </row>
    <row r="4526" spans="5:21" s="8" customFormat="1" ht="30" customHeight="1">
      <c r="E4526" s="10"/>
      <c r="K4526" s="10"/>
      <c r="M4526" s="10"/>
      <c r="N4526" s="11"/>
      <c r="O4526" s="11"/>
      <c r="P4526" s="19"/>
      <c r="Q4526" s="11"/>
      <c r="R4526" s="11"/>
      <c r="T4526" s="10"/>
      <c r="U4526" s="10"/>
    </row>
    <row r="4527" spans="5:21" s="8" customFormat="1" ht="30" customHeight="1">
      <c r="E4527" s="10"/>
      <c r="K4527" s="10"/>
      <c r="M4527" s="10"/>
      <c r="N4527" s="11"/>
      <c r="O4527" s="11"/>
      <c r="P4527" s="19"/>
      <c r="Q4527" s="11"/>
      <c r="R4527" s="11"/>
      <c r="T4527" s="10"/>
      <c r="U4527" s="10"/>
    </row>
    <row r="4528" spans="5:21" s="8" customFormat="1" ht="30" customHeight="1">
      <c r="E4528" s="10"/>
      <c r="K4528" s="10"/>
      <c r="M4528" s="10"/>
      <c r="N4528" s="11"/>
      <c r="O4528" s="11"/>
      <c r="P4528" s="19"/>
      <c r="Q4528" s="11"/>
      <c r="R4528" s="11"/>
      <c r="T4528" s="10"/>
      <c r="U4528" s="10"/>
    </row>
    <row r="4529" spans="5:21" s="8" customFormat="1" ht="30" customHeight="1">
      <c r="E4529" s="10"/>
      <c r="K4529" s="10"/>
      <c r="M4529" s="10"/>
      <c r="N4529" s="11"/>
      <c r="O4529" s="11"/>
      <c r="P4529" s="19"/>
      <c r="Q4529" s="11"/>
      <c r="R4529" s="11"/>
      <c r="T4529" s="10"/>
      <c r="U4529" s="10"/>
    </row>
    <row r="4530" spans="5:21" s="8" customFormat="1" ht="30" customHeight="1">
      <c r="E4530" s="10"/>
      <c r="K4530" s="10"/>
      <c r="M4530" s="10"/>
      <c r="N4530" s="11"/>
      <c r="O4530" s="11"/>
      <c r="P4530" s="19"/>
      <c r="Q4530" s="11"/>
      <c r="R4530" s="11"/>
      <c r="T4530" s="10"/>
      <c r="U4530" s="10"/>
    </row>
    <row r="4531" spans="5:21" s="8" customFormat="1" ht="30" customHeight="1">
      <c r="E4531" s="10"/>
      <c r="K4531" s="10"/>
      <c r="M4531" s="10"/>
      <c r="N4531" s="11"/>
      <c r="O4531" s="11"/>
      <c r="P4531" s="19"/>
      <c r="Q4531" s="11"/>
      <c r="R4531" s="11"/>
      <c r="T4531" s="10"/>
      <c r="U4531" s="10"/>
    </row>
    <row r="4532" spans="5:21" s="8" customFormat="1" ht="30" customHeight="1">
      <c r="E4532" s="10"/>
      <c r="K4532" s="10"/>
      <c r="M4532" s="10"/>
      <c r="N4532" s="11"/>
      <c r="O4532" s="11"/>
      <c r="P4532" s="19"/>
      <c r="Q4532" s="11"/>
      <c r="R4532" s="11"/>
      <c r="T4532" s="10"/>
      <c r="U4532" s="10"/>
    </row>
    <row r="4533" spans="5:21" s="8" customFormat="1" ht="30" customHeight="1">
      <c r="E4533" s="10"/>
      <c r="K4533" s="10"/>
      <c r="M4533" s="10"/>
      <c r="N4533" s="11"/>
      <c r="O4533" s="11"/>
      <c r="P4533" s="19"/>
      <c r="Q4533" s="11"/>
      <c r="R4533" s="11"/>
      <c r="T4533" s="10"/>
      <c r="U4533" s="10"/>
    </row>
    <row r="4534" spans="5:21" s="8" customFormat="1" ht="30" customHeight="1">
      <c r="E4534" s="10"/>
      <c r="K4534" s="10"/>
      <c r="M4534" s="10"/>
      <c r="N4534" s="11"/>
      <c r="O4534" s="11"/>
      <c r="P4534" s="19"/>
      <c r="Q4534" s="11"/>
      <c r="R4534" s="11"/>
      <c r="T4534" s="10"/>
      <c r="U4534" s="10"/>
    </row>
    <row r="4535" spans="5:21" s="8" customFormat="1" ht="30" customHeight="1">
      <c r="E4535" s="10"/>
      <c r="K4535" s="10"/>
      <c r="M4535" s="10"/>
      <c r="N4535" s="11"/>
      <c r="O4535" s="11"/>
      <c r="P4535" s="19"/>
      <c r="Q4535" s="11"/>
      <c r="R4535" s="11"/>
      <c r="T4535" s="10"/>
      <c r="U4535" s="10"/>
    </row>
    <row r="4536" spans="5:21" s="8" customFormat="1" ht="30" customHeight="1">
      <c r="E4536" s="10"/>
      <c r="K4536" s="10"/>
      <c r="M4536" s="10"/>
      <c r="N4536" s="11"/>
      <c r="O4536" s="11"/>
      <c r="P4536" s="19"/>
      <c r="Q4536" s="11"/>
      <c r="R4536" s="11"/>
      <c r="T4536" s="10"/>
      <c r="U4536" s="10"/>
    </row>
    <row r="4537" spans="5:21" s="8" customFormat="1" ht="30" customHeight="1">
      <c r="E4537" s="10"/>
      <c r="K4537" s="10"/>
      <c r="M4537" s="10"/>
      <c r="N4537" s="11"/>
      <c r="O4537" s="11"/>
      <c r="P4537" s="19"/>
      <c r="Q4537" s="11"/>
      <c r="R4537" s="11"/>
      <c r="T4537" s="10"/>
      <c r="U4537" s="10"/>
    </row>
    <row r="4538" spans="5:21" s="8" customFormat="1" ht="30" customHeight="1">
      <c r="E4538" s="10"/>
      <c r="K4538" s="10"/>
      <c r="M4538" s="10"/>
      <c r="N4538" s="11"/>
      <c r="O4538" s="11"/>
      <c r="P4538" s="19"/>
      <c r="Q4538" s="11"/>
      <c r="R4538" s="11"/>
      <c r="T4538" s="10"/>
      <c r="U4538" s="10"/>
    </row>
    <row r="4539" spans="5:21" s="8" customFormat="1" ht="30" customHeight="1">
      <c r="E4539" s="10"/>
      <c r="K4539" s="10"/>
      <c r="M4539" s="10"/>
      <c r="N4539" s="11"/>
      <c r="O4539" s="11"/>
      <c r="P4539" s="19"/>
      <c r="Q4539" s="11"/>
      <c r="R4539" s="11"/>
      <c r="T4539" s="10"/>
      <c r="U4539" s="10"/>
    </row>
    <row r="4540" spans="5:21" s="8" customFormat="1" ht="30" customHeight="1">
      <c r="E4540" s="10"/>
      <c r="K4540" s="10"/>
      <c r="M4540" s="10"/>
      <c r="N4540" s="11"/>
      <c r="O4540" s="11"/>
      <c r="P4540" s="19"/>
      <c r="Q4540" s="11"/>
      <c r="R4540" s="11"/>
      <c r="T4540" s="10"/>
      <c r="U4540" s="10"/>
    </row>
    <row r="4541" spans="5:21" s="8" customFormat="1" ht="30" customHeight="1">
      <c r="E4541" s="10"/>
      <c r="K4541" s="10"/>
      <c r="M4541" s="10"/>
      <c r="N4541" s="11"/>
      <c r="O4541" s="11"/>
      <c r="P4541" s="19"/>
      <c r="Q4541" s="11"/>
      <c r="R4541" s="11"/>
      <c r="T4541" s="10"/>
      <c r="U4541" s="10"/>
    </row>
    <row r="4542" spans="5:21" s="8" customFormat="1" ht="30" customHeight="1">
      <c r="E4542" s="10"/>
      <c r="K4542" s="10"/>
      <c r="M4542" s="10"/>
      <c r="N4542" s="11"/>
      <c r="O4542" s="11"/>
      <c r="P4542" s="19"/>
      <c r="Q4542" s="11"/>
      <c r="R4542" s="11"/>
      <c r="T4542" s="10"/>
      <c r="U4542" s="10"/>
    </row>
    <row r="4543" spans="5:21" s="8" customFormat="1" ht="30" customHeight="1">
      <c r="E4543" s="10"/>
      <c r="K4543" s="10"/>
      <c r="M4543" s="10"/>
      <c r="N4543" s="11"/>
      <c r="O4543" s="11"/>
      <c r="P4543" s="19"/>
      <c r="Q4543" s="11"/>
      <c r="R4543" s="11"/>
      <c r="T4543" s="10"/>
      <c r="U4543" s="10"/>
    </row>
    <row r="4544" spans="5:21" s="8" customFormat="1" ht="30" customHeight="1">
      <c r="E4544" s="10"/>
      <c r="K4544" s="10"/>
      <c r="M4544" s="10"/>
      <c r="N4544" s="11"/>
      <c r="O4544" s="11"/>
      <c r="P4544" s="19"/>
      <c r="Q4544" s="11"/>
      <c r="R4544" s="11"/>
      <c r="T4544" s="10"/>
      <c r="U4544" s="10"/>
    </row>
    <row r="4545" spans="5:21" s="8" customFormat="1" ht="30" customHeight="1">
      <c r="E4545" s="10"/>
      <c r="K4545" s="10"/>
      <c r="M4545" s="10"/>
      <c r="N4545" s="11"/>
      <c r="O4545" s="11"/>
      <c r="P4545" s="19"/>
      <c r="Q4545" s="11"/>
      <c r="R4545" s="11"/>
      <c r="T4545" s="10"/>
      <c r="U4545" s="10"/>
    </row>
    <row r="4546" spans="5:21" s="8" customFormat="1" ht="30" customHeight="1">
      <c r="E4546" s="10"/>
      <c r="K4546" s="10"/>
      <c r="M4546" s="10"/>
      <c r="N4546" s="11"/>
      <c r="O4546" s="11"/>
      <c r="P4546" s="19"/>
      <c r="Q4546" s="11"/>
      <c r="R4546" s="11"/>
      <c r="T4546" s="10"/>
      <c r="U4546" s="10"/>
    </row>
    <row r="4547" spans="5:21" s="8" customFormat="1" ht="30" customHeight="1">
      <c r="E4547" s="10"/>
      <c r="K4547" s="10"/>
      <c r="M4547" s="10"/>
      <c r="N4547" s="11"/>
      <c r="O4547" s="11"/>
      <c r="P4547" s="19"/>
      <c r="Q4547" s="11"/>
      <c r="R4547" s="11"/>
      <c r="T4547" s="10"/>
      <c r="U4547" s="10"/>
    </row>
    <row r="4548" spans="5:21" s="8" customFormat="1" ht="30" customHeight="1">
      <c r="E4548" s="10"/>
      <c r="K4548" s="10"/>
      <c r="M4548" s="10"/>
      <c r="N4548" s="11"/>
      <c r="O4548" s="11"/>
      <c r="P4548" s="19"/>
      <c r="Q4548" s="11"/>
      <c r="R4548" s="11"/>
      <c r="T4548" s="10"/>
      <c r="U4548" s="10"/>
    </row>
    <row r="4549" spans="5:21" s="8" customFormat="1" ht="30" customHeight="1">
      <c r="E4549" s="10"/>
      <c r="K4549" s="10"/>
      <c r="M4549" s="10"/>
      <c r="N4549" s="11"/>
      <c r="O4549" s="11"/>
      <c r="P4549" s="19"/>
      <c r="Q4549" s="11"/>
      <c r="R4549" s="11"/>
      <c r="T4549" s="10"/>
      <c r="U4549" s="10"/>
    </row>
    <row r="4550" spans="5:21" s="8" customFormat="1" ht="30" customHeight="1">
      <c r="E4550" s="10"/>
      <c r="K4550" s="10"/>
      <c r="M4550" s="10"/>
      <c r="N4550" s="11"/>
      <c r="O4550" s="11"/>
      <c r="P4550" s="19"/>
      <c r="Q4550" s="11"/>
      <c r="R4550" s="11"/>
      <c r="T4550" s="10"/>
      <c r="U4550" s="10"/>
    </row>
    <row r="4551" spans="5:21" s="8" customFormat="1" ht="30" customHeight="1">
      <c r="E4551" s="10"/>
      <c r="K4551" s="10"/>
      <c r="M4551" s="10"/>
      <c r="N4551" s="11"/>
      <c r="O4551" s="11"/>
      <c r="P4551" s="19"/>
      <c r="Q4551" s="11"/>
      <c r="R4551" s="11"/>
      <c r="T4551" s="10"/>
      <c r="U4551" s="10"/>
    </row>
    <row r="4552" spans="5:21" s="8" customFormat="1" ht="30" customHeight="1">
      <c r="E4552" s="10"/>
      <c r="K4552" s="10"/>
      <c r="M4552" s="10"/>
      <c r="N4552" s="11"/>
      <c r="O4552" s="11"/>
      <c r="P4552" s="19"/>
      <c r="Q4552" s="11"/>
      <c r="R4552" s="11"/>
      <c r="T4552" s="10"/>
      <c r="U4552" s="10"/>
    </row>
    <row r="4553" spans="5:21" s="8" customFormat="1" ht="30" customHeight="1">
      <c r="E4553" s="10"/>
      <c r="K4553" s="10"/>
      <c r="M4553" s="10"/>
      <c r="N4553" s="11"/>
      <c r="O4553" s="11"/>
      <c r="P4553" s="19"/>
      <c r="Q4553" s="11"/>
      <c r="R4553" s="11"/>
      <c r="T4553" s="10"/>
      <c r="U4553" s="10"/>
    </row>
    <row r="4554" spans="5:21" s="8" customFormat="1" ht="30" customHeight="1">
      <c r="E4554" s="10"/>
      <c r="K4554" s="10"/>
      <c r="M4554" s="10"/>
      <c r="N4554" s="11"/>
      <c r="O4554" s="11"/>
      <c r="P4554" s="19"/>
      <c r="Q4554" s="11"/>
      <c r="R4554" s="11"/>
      <c r="T4554" s="10"/>
      <c r="U4554" s="10"/>
    </row>
    <row r="4555" spans="5:21" s="8" customFormat="1" ht="30" customHeight="1">
      <c r="E4555" s="10"/>
      <c r="K4555" s="10"/>
      <c r="M4555" s="10"/>
      <c r="N4555" s="11"/>
      <c r="O4555" s="11"/>
      <c r="P4555" s="19"/>
      <c r="Q4555" s="11"/>
      <c r="R4555" s="11"/>
      <c r="T4555" s="10"/>
      <c r="U4555" s="10"/>
    </row>
    <row r="4556" spans="5:21" s="8" customFormat="1" ht="30" customHeight="1">
      <c r="E4556" s="10"/>
      <c r="K4556" s="10"/>
      <c r="M4556" s="10"/>
      <c r="N4556" s="11"/>
      <c r="O4556" s="11"/>
      <c r="P4556" s="19"/>
      <c r="Q4556" s="11"/>
      <c r="R4556" s="11"/>
      <c r="T4556" s="10"/>
      <c r="U4556" s="10"/>
    </row>
    <row r="4557" spans="5:21" s="8" customFormat="1" ht="30" customHeight="1">
      <c r="E4557" s="10"/>
      <c r="K4557" s="10"/>
      <c r="M4557" s="10"/>
      <c r="N4557" s="11"/>
      <c r="O4557" s="11"/>
      <c r="P4557" s="19"/>
      <c r="Q4557" s="11"/>
      <c r="R4557" s="11"/>
      <c r="T4557" s="10"/>
      <c r="U4557" s="10"/>
    </row>
    <row r="4558" spans="5:21" s="8" customFormat="1" ht="30" customHeight="1">
      <c r="E4558" s="10"/>
      <c r="K4558" s="10"/>
      <c r="M4558" s="10"/>
      <c r="N4558" s="11"/>
      <c r="O4558" s="11"/>
      <c r="P4558" s="19"/>
      <c r="Q4558" s="11"/>
      <c r="R4558" s="11"/>
      <c r="T4558" s="10"/>
      <c r="U4558" s="10"/>
    </row>
    <row r="4559" spans="5:21" s="8" customFormat="1" ht="30" customHeight="1">
      <c r="E4559" s="10"/>
      <c r="K4559" s="10"/>
      <c r="M4559" s="10"/>
      <c r="N4559" s="11"/>
      <c r="O4559" s="11"/>
      <c r="P4559" s="19"/>
      <c r="Q4559" s="11"/>
      <c r="R4559" s="11"/>
      <c r="T4559" s="10"/>
      <c r="U4559" s="10"/>
    </row>
    <row r="4560" spans="5:21" s="8" customFormat="1" ht="30" customHeight="1">
      <c r="E4560" s="10"/>
      <c r="K4560" s="10"/>
      <c r="M4560" s="10"/>
      <c r="N4560" s="11"/>
      <c r="O4560" s="11"/>
      <c r="P4560" s="19"/>
      <c r="Q4560" s="11"/>
      <c r="R4560" s="11"/>
      <c r="T4560" s="10"/>
      <c r="U4560" s="10"/>
    </row>
    <row r="4561" spans="5:21" s="8" customFormat="1" ht="30" customHeight="1">
      <c r="E4561" s="10"/>
      <c r="K4561" s="10"/>
      <c r="M4561" s="10"/>
      <c r="N4561" s="11"/>
      <c r="O4561" s="11"/>
      <c r="P4561" s="19"/>
      <c r="Q4561" s="11"/>
      <c r="R4561" s="11"/>
      <c r="T4561" s="10"/>
      <c r="U4561" s="10"/>
    </row>
    <row r="4562" spans="5:21" s="8" customFormat="1" ht="30" customHeight="1">
      <c r="E4562" s="10"/>
      <c r="K4562" s="10"/>
      <c r="M4562" s="10"/>
      <c r="N4562" s="11"/>
      <c r="O4562" s="11"/>
      <c r="P4562" s="19"/>
      <c r="Q4562" s="11"/>
      <c r="R4562" s="11"/>
      <c r="T4562" s="10"/>
      <c r="U4562" s="10"/>
    </row>
    <row r="4563" spans="5:21" s="8" customFormat="1" ht="30" customHeight="1">
      <c r="E4563" s="10"/>
      <c r="K4563" s="10"/>
      <c r="M4563" s="10"/>
      <c r="N4563" s="11"/>
      <c r="O4563" s="11"/>
      <c r="P4563" s="19"/>
      <c r="Q4563" s="11"/>
      <c r="R4563" s="11"/>
      <c r="T4563" s="10"/>
      <c r="U4563" s="10"/>
    </row>
    <row r="4564" spans="5:21" s="8" customFormat="1" ht="30" customHeight="1">
      <c r="E4564" s="10"/>
      <c r="K4564" s="10"/>
      <c r="M4564" s="10"/>
      <c r="N4564" s="11"/>
      <c r="O4564" s="11"/>
      <c r="P4564" s="19"/>
      <c r="Q4564" s="11"/>
      <c r="R4564" s="11"/>
      <c r="T4564" s="10"/>
      <c r="U4564" s="10"/>
    </row>
    <row r="4565" spans="5:21" s="8" customFormat="1" ht="30" customHeight="1">
      <c r="E4565" s="10"/>
      <c r="K4565" s="10"/>
      <c r="M4565" s="10"/>
      <c r="N4565" s="11"/>
      <c r="O4565" s="11"/>
      <c r="P4565" s="19"/>
      <c r="Q4565" s="11"/>
      <c r="R4565" s="11"/>
      <c r="T4565" s="10"/>
      <c r="U4565" s="10"/>
    </row>
    <row r="4566" spans="5:21" s="8" customFormat="1" ht="30" customHeight="1">
      <c r="E4566" s="10"/>
      <c r="K4566" s="10"/>
      <c r="M4566" s="10"/>
      <c r="N4566" s="11"/>
      <c r="O4566" s="11"/>
      <c r="P4566" s="19"/>
      <c r="Q4566" s="11"/>
      <c r="R4566" s="11"/>
      <c r="T4566" s="10"/>
      <c r="U4566" s="10"/>
    </row>
    <row r="4567" spans="5:21" s="8" customFormat="1" ht="30" customHeight="1">
      <c r="E4567" s="10"/>
      <c r="K4567" s="10"/>
      <c r="M4567" s="10"/>
      <c r="N4567" s="11"/>
      <c r="O4567" s="11"/>
      <c r="P4567" s="19"/>
      <c r="Q4567" s="11"/>
      <c r="R4567" s="11"/>
      <c r="T4567" s="10"/>
      <c r="U4567" s="10"/>
    </row>
    <row r="4568" spans="5:21" s="8" customFormat="1" ht="30" customHeight="1">
      <c r="E4568" s="10"/>
      <c r="K4568" s="10"/>
      <c r="M4568" s="10"/>
      <c r="N4568" s="11"/>
      <c r="O4568" s="11"/>
      <c r="P4568" s="19"/>
      <c r="Q4568" s="11"/>
      <c r="R4568" s="11"/>
      <c r="T4568" s="10"/>
      <c r="U4568" s="10"/>
    </row>
    <row r="4569" spans="5:21" s="8" customFormat="1" ht="30" customHeight="1">
      <c r="E4569" s="10"/>
      <c r="K4569" s="10"/>
      <c r="M4569" s="10"/>
      <c r="N4569" s="11"/>
      <c r="O4569" s="11"/>
      <c r="P4569" s="19"/>
      <c r="Q4569" s="11"/>
      <c r="R4569" s="11"/>
      <c r="T4569" s="10"/>
      <c r="U4569" s="10"/>
    </row>
    <row r="4570" spans="5:21" s="8" customFormat="1" ht="30" customHeight="1">
      <c r="E4570" s="10"/>
      <c r="K4570" s="10"/>
      <c r="M4570" s="10"/>
      <c r="N4570" s="11"/>
      <c r="O4570" s="11"/>
      <c r="P4570" s="19"/>
      <c r="Q4570" s="11"/>
      <c r="R4570" s="11"/>
      <c r="T4570" s="10"/>
      <c r="U4570" s="10"/>
    </row>
    <row r="4571" spans="5:21" s="8" customFormat="1" ht="30" customHeight="1">
      <c r="E4571" s="10"/>
      <c r="K4571" s="10"/>
      <c r="M4571" s="10"/>
      <c r="N4571" s="11"/>
      <c r="O4571" s="11"/>
      <c r="P4571" s="19"/>
      <c r="Q4571" s="11"/>
      <c r="R4571" s="11"/>
      <c r="T4571" s="10"/>
      <c r="U4571" s="10"/>
    </row>
    <row r="4572" spans="5:21" s="8" customFormat="1" ht="30" customHeight="1">
      <c r="E4572" s="10"/>
      <c r="K4572" s="10"/>
      <c r="M4572" s="10"/>
      <c r="N4572" s="11"/>
      <c r="O4572" s="11"/>
      <c r="P4572" s="19"/>
      <c r="Q4572" s="11"/>
      <c r="R4572" s="11"/>
      <c r="T4572" s="10"/>
      <c r="U4572" s="10"/>
    </row>
    <row r="4573" spans="5:21" s="8" customFormat="1" ht="30" customHeight="1">
      <c r="E4573" s="10"/>
      <c r="K4573" s="10"/>
      <c r="M4573" s="10"/>
      <c r="N4573" s="11"/>
      <c r="O4573" s="11"/>
      <c r="P4573" s="19"/>
      <c r="Q4573" s="11"/>
      <c r="R4573" s="11"/>
      <c r="T4573" s="10"/>
      <c r="U4573" s="10"/>
    </row>
    <row r="4574" spans="5:21" s="8" customFormat="1" ht="30" customHeight="1">
      <c r="E4574" s="10"/>
      <c r="K4574" s="10"/>
      <c r="M4574" s="10"/>
      <c r="N4574" s="11"/>
      <c r="O4574" s="11"/>
      <c r="P4574" s="19"/>
      <c r="Q4574" s="11"/>
      <c r="R4574" s="11"/>
      <c r="T4574" s="10"/>
      <c r="U4574" s="10"/>
    </row>
    <row r="4575" spans="5:21" s="8" customFormat="1" ht="30" customHeight="1">
      <c r="E4575" s="10"/>
      <c r="K4575" s="10"/>
      <c r="M4575" s="10"/>
      <c r="N4575" s="11"/>
      <c r="O4575" s="11"/>
      <c r="P4575" s="19"/>
      <c r="Q4575" s="11"/>
      <c r="R4575" s="11"/>
      <c r="T4575" s="10"/>
      <c r="U4575" s="10"/>
    </row>
    <row r="4576" spans="5:21" s="8" customFormat="1" ht="30" customHeight="1">
      <c r="E4576" s="10"/>
      <c r="K4576" s="10"/>
      <c r="M4576" s="10"/>
      <c r="N4576" s="11"/>
      <c r="O4576" s="11"/>
      <c r="P4576" s="19"/>
      <c r="Q4576" s="11"/>
      <c r="R4576" s="11"/>
      <c r="T4576" s="10"/>
      <c r="U4576" s="10"/>
    </row>
    <row r="4577" spans="5:21" s="8" customFormat="1" ht="30" customHeight="1">
      <c r="E4577" s="10"/>
      <c r="K4577" s="10"/>
      <c r="M4577" s="10"/>
      <c r="N4577" s="11"/>
      <c r="O4577" s="11"/>
      <c r="P4577" s="19"/>
      <c r="Q4577" s="11"/>
      <c r="R4577" s="11"/>
      <c r="T4577" s="10"/>
      <c r="U4577" s="10"/>
    </row>
    <row r="4578" spans="5:21" s="8" customFormat="1" ht="30" customHeight="1">
      <c r="E4578" s="10"/>
      <c r="K4578" s="10"/>
      <c r="M4578" s="10"/>
      <c r="N4578" s="11"/>
      <c r="O4578" s="11"/>
      <c r="P4578" s="19"/>
      <c r="Q4578" s="11"/>
      <c r="R4578" s="11"/>
      <c r="T4578" s="10"/>
      <c r="U4578" s="10"/>
    </row>
    <row r="4579" spans="5:21" s="8" customFormat="1" ht="30" customHeight="1">
      <c r="E4579" s="10"/>
      <c r="K4579" s="10"/>
      <c r="M4579" s="10"/>
      <c r="N4579" s="11"/>
      <c r="O4579" s="11"/>
      <c r="P4579" s="19"/>
      <c r="Q4579" s="11"/>
      <c r="R4579" s="11"/>
      <c r="T4579" s="10"/>
      <c r="U4579" s="10"/>
    </row>
    <row r="4580" spans="5:21" s="8" customFormat="1" ht="30" customHeight="1">
      <c r="E4580" s="10"/>
      <c r="K4580" s="10"/>
      <c r="M4580" s="10"/>
      <c r="N4580" s="11"/>
      <c r="O4580" s="11"/>
      <c r="P4580" s="19"/>
      <c r="Q4580" s="11"/>
      <c r="R4580" s="11"/>
      <c r="T4580" s="10"/>
      <c r="U4580" s="10"/>
    </row>
    <row r="4581" spans="5:21" s="8" customFormat="1" ht="30" customHeight="1">
      <c r="E4581" s="10"/>
      <c r="K4581" s="10"/>
      <c r="M4581" s="10"/>
      <c r="N4581" s="11"/>
      <c r="O4581" s="11"/>
      <c r="P4581" s="19"/>
      <c r="Q4581" s="11"/>
      <c r="R4581" s="11"/>
      <c r="T4581" s="10"/>
      <c r="U4581" s="10"/>
    </row>
    <row r="4582" spans="5:21" s="8" customFormat="1" ht="30" customHeight="1">
      <c r="E4582" s="10"/>
      <c r="K4582" s="10"/>
      <c r="M4582" s="10"/>
      <c r="N4582" s="11"/>
      <c r="O4582" s="11"/>
      <c r="P4582" s="19"/>
      <c r="Q4582" s="11"/>
      <c r="R4582" s="11"/>
      <c r="T4582" s="10"/>
      <c r="U4582" s="10"/>
    </row>
    <row r="4583" spans="5:21" s="8" customFormat="1" ht="30" customHeight="1">
      <c r="E4583" s="10"/>
      <c r="K4583" s="10"/>
      <c r="M4583" s="10"/>
      <c r="N4583" s="11"/>
      <c r="O4583" s="11"/>
      <c r="P4583" s="19"/>
      <c r="Q4583" s="11"/>
      <c r="R4583" s="11"/>
      <c r="T4583" s="10"/>
      <c r="U4583" s="10"/>
    </row>
    <row r="4584" spans="5:21" s="8" customFormat="1" ht="30" customHeight="1">
      <c r="E4584" s="10"/>
      <c r="K4584" s="10"/>
      <c r="M4584" s="10"/>
      <c r="N4584" s="11"/>
      <c r="O4584" s="11"/>
      <c r="P4584" s="19"/>
      <c r="Q4584" s="11"/>
      <c r="R4584" s="11"/>
      <c r="T4584" s="10"/>
      <c r="U4584" s="10"/>
    </row>
    <row r="4585" spans="5:21" s="8" customFormat="1" ht="30" customHeight="1">
      <c r="E4585" s="10"/>
      <c r="K4585" s="10"/>
      <c r="M4585" s="10"/>
      <c r="N4585" s="11"/>
      <c r="O4585" s="11"/>
      <c r="P4585" s="19"/>
      <c r="Q4585" s="11"/>
      <c r="R4585" s="11"/>
      <c r="T4585" s="10"/>
      <c r="U4585" s="10"/>
    </row>
    <row r="4586" spans="5:21" s="8" customFormat="1" ht="30" customHeight="1">
      <c r="E4586" s="10"/>
      <c r="K4586" s="10"/>
      <c r="M4586" s="10"/>
      <c r="N4586" s="11"/>
      <c r="O4586" s="11"/>
      <c r="P4586" s="19"/>
      <c r="Q4586" s="11"/>
      <c r="R4586" s="11"/>
      <c r="T4586" s="10"/>
      <c r="U4586" s="10"/>
    </row>
    <row r="4587" spans="5:21" s="8" customFormat="1" ht="30" customHeight="1">
      <c r="E4587" s="10"/>
      <c r="K4587" s="10"/>
      <c r="M4587" s="10"/>
      <c r="N4587" s="11"/>
      <c r="O4587" s="11"/>
      <c r="P4587" s="19"/>
      <c r="Q4587" s="11"/>
      <c r="R4587" s="11"/>
      <c r="T4587" s="10"/>
      <c r="U4587" s="10"/>
    </row>
    <row r="4588" spans="5:21" s="8" customFormat="1" ht="30" customHeight="1">
      <c r="E4588" s="10"/>
      <c r="K4588" s="10"/>
      <c r="M4588" s="10"/>
      <c r="N4588" s="11"/>
      <c r="O4588" s="11"/>
      <c r="P4588" s="19"/>
      <c r="Q4588" s="11"/>
      <c r="R4588" s="11"/>
      <c r="T4588" s="10"/>
      <c r="U4588" s="10"/>
    </row>
    <row r="4589" spans="5:21" s="8" customFormat="1" ht="30" customHeight="1">
      <c r="E4589" s="10"/>
      <c r="K4589" s="10"/>
      <c r="M4589" s="10"/>
      <c r="N4589" s="11"/>
      <c r="O4589" s="11"/>
      <c r="P4589" s="19"/>
      <c r="Q4589" s="11"/>
      <c r="R4589" s="11"/>
      <c r="T4589" s="10"/>
      <c r="U4589" s="10"/>
    </row>
    <row r="4590" spans="5:21" s="8" customFormat="1" ht="30" customHeight="1">
      <c r="E4590" s="10"/>
      <c r="K4590" s="10"/>
      <c r="M4590" s="10"/>
      <c r="N4590" s="11"/>
      <c r="O4590" s="11"/>
      <c r="P4590" s="19"/>
      <c r="Q4590" s="11"/>
      <c r="R4590" s="11"/>
      <c r="T4590" s="10"/>
      <c r="U4590" s="10"/>
    </row>
    <row r="4591" spans="5:21" s="8" customFormat="1" ht="30" customHeight="1">
      <c r="E4591" s="10"/>
      <c r="K4591" s="10"/>
      <c r="M4591" s="10"/>
      <c r="N4591" s="11"/>
      <c r="O4591" s="11"/>
      <c r="P4591" s="19"/>
      <c r="Q4591" s="11"/>
      <c r="R4591" s="11"/>
      <c r="T4591" s="10"/>
      <c r="U4591" s="10"/>
    </row>
    <row r="4592" spans="5:21" s="8" customFormat="1" ht="30" customHeight="1">
      <c r="E4592" s="10"/>
      <c r="K4592" s="10"/>
      <c r="M4592" s="10"/>
      <c r="N4592" s="11"/>
      <c r="O4592" s="11"/>
      <c r="P4592" s="19"/>
      <c r="Q4592" s="11"/>
      <c r="R4592" s="11"/>
      <c r="T4592" s="10"/>
      <c r="U4592" s="10"/>
    </row>
    <row r="4593" spans="5:21" s="8" customFormat="1" ht="30" customHeight="1">
      <c r="E4593" s="10"/>
      <c r="K4593" s="10"/>
      <c r="M4593" s="10"/>
      <c r="N4593" s="11"/>
      <c r="O4593" s="11"/>
      <c r="P4593" s="19"/>
      <c r="Q4593" s="11"/>
      <c r="R4593" s="11"/>
      <c r="T4593" s="10"/>
      <c r="U4593" s="10"/>
    </row>
    <row r="4594" spans="5:21" s="8" customFormat="1" ht="30" customHeight="1">
      <c r="E4594" s="10"/>
      <c r="K4594" s="10"/>
      <c r="M4594" s="10"/>
      <c r="N4594" s="11"/>
      <c r="O4594" s="11"/>
      <c r="P4594" s="19"/>
      <c r="Q4594" s="11"/>
      <c r="R4594" s="11"/>
      <c r="T4594" s="10"/>
      <c r="U4594" s="10"/>
    </row>
    <row r="4595" spans="5:21" s="8" customFormat="1" ht="30" customHeight="1">
      <c r="E4595" s="10"/>
      <c r="K4595" s="10"/>
      <c r="M4595" s="10"/>
      <c r="N4595" s="11"/>
      <c r="O4595" s="11"/>
      <c r="P4595" s="19"/>
      <c r="Q4595" s="11"/>
      <c r="R4595" s="11"/>
      <c r="T4595" s="10"/>
      <c r="U4595" s="10"/>
    </row>
    <row r="4596" spans="5:21" s="8" customFormat="1" ht="30" customHeight="1">
      <c r="E4596" s="10"/>
      <c r="K4596" s="10"/>
      <c r="M4596" s="10"/>
      <c r="N4596" s="11"/>
      <c r="O4596" s="11"/>
      <c r="P4596" s="19"/>
      <c r="Q4596" s="11"/>
      <c r="R4596" s="11"/>
      <c r="T4596" s="10"/>
      <c r="U4596" s="10"/>
    </row>
    <row r="4597" spans="5:21" s="8" customFormat="1" ht="30" customHeight="1">
      <c r="E4597" s="10"/>
      <c r="K4597" s="10"/>
      <c r="M4597" s="10"/>
      <c r="N4597" s="11"/>
      <c r="O4597" s="11"/>
      <c r="P4597" s="19"/>
      <c r="Q4597" s="11"/>
      <c r="R4597" s="11"/>
      <c r="T4597" s="10"/>
      <c r="U4597" s="10"/>
    </row>
    <row r="4598" spans="5:21" s="8" customFormat="1" ht="30" customHeight="1">
      <c r="E4598" s="10"/>
      <c r="K4598" s="10"/>
      <c r="M4598" s="10"/>
      <c r="N4598" s="11"/>
      <c r="O4598" s="11"/>
      <c r="P4598" s="19"/>
      <c r="Q4598" s="11"/>
      <c r="R4598" s="11"/>
      <c r="T4598" s="10"/>
      <c r="U4598" s="10"/>
    </row>
    <row r="4599" spans="5:21" s="8" customFormat="1" ht="30" customHeight="1">
      <c r="E4599" s="10"/>
      <c r="K4599" s="10"/>
      <c r="M4599" s="10"/>
      <c r="N4599" s="11"/>
      <c r="O4599" s="11"/>
      <c r="P4599" s="19"/>
      <c r="Q4599" s="11"/>
      <c r="R4599" s="11"/>
      <c r="T4599" s="10"/>
      <c r="U4599" s="10"/>
    </row>
    <row r="4600" spans="5:21" s="8" customFormat="1" ht="30" customHeight="1">
      <c r="E4600" s="10"/>
      <c r="K4600" s="10"/>
      <c r="M4600" s="10"/>
      <c r="N4600" s="11"/>
      <c r="O4600" s="11"/>
      <c r="P4600" s="19"/>
      <c r="Q4600" s="11"/>
      <c r="R4600" s="11"/>
      <c r="T4600" s="10"/>
      <c r="U4600" s="10"/>
    </row>
    <row r="4601" spans="5:21" s="8" customFormat="1" ht="30" customHeight="1">
      <c r="E4601" s="10"/>
      <c r="K4601" s="10"/>
      <c r="M4601" s="10"/>
      <c r="N4601" s="11"/>
      <c r="O4601" s="11"/>
      <c r="P4601" s="19"/>
      <c r="Q4601" s="11"/>
      <c r="R4601" s="11"/>
      <c r="T4601" s="10"/>
      <c r="U4601" s="10"/>
    </row>
    <row r="4602" spans="5:21" s="8" customFormat="1" ht="30" customHeight="1">
      <c r="E4602" s="10"/>
      <c r="K4602" s="10"/>
      <c r="M4602" s="10"/>
      <c r="N4602" s="11"/>
      <c r="O4602" s="11"/>
      <c r="P4602" s="19"/>
      <c r="Q4602" s="11"/>
      <c r="R4602" s="11"/>
      <c r="T4602" s="10"/>
      <c r="U4602" s="10"/>
    </row>
    <row r="4603" spans="5:21" s="8" customFormat="1" ht="30" customHeight="1">
      <c r="E4603" s="10"/>
      <c r="K4603" s="10"/>
      <c r="M4603" s="10"/>
      <c r="N4603" s="11"/>
      <c r="O4603" s="11"/>
      <c r="P4603" s="19"/>
      <c r="Q4603" s="11"/>
      <c r="R4603" s="11"/>
      <c r="T4603" s="10"/>
      <c r="U4603" s="10"/>
    </row>
    <row r="4604" spans="5:21" s="8" customFormat="1" ht="30" customHeight="1">
      <c r="E4604" s="10"/>
      <c r="K4604" s="10"/>
      <c r="M4604" s="10"/>
      <c r="N4604" s="11"/>
      <c r="O4604" s="11"/>
      <c r="P4604" s="19"/>
      <c r="Q4604" s="11"/>
      <c r="R4604" s="11"/>
      <c r="T4604" s="10"/>
      <c r="U4604" s="10"/>
    </row>
    <row r="4605" spans="5:21" s="8" customFormat="1" ht="30" customHeight="1">
      <c r="E4605" s="10"/>
      <c r="K4605" s="10"/>
      <c r="M4605" s="10"/>
      <c r="N4605" s="11"/>
      <c r="O4605" s="11"/>
      <c r="P4605" s="19"/>
      <c r="Q4605" s="11"/>
      <c r="R4605" s="11"/>
      <c r="T4605" s="10"/>
      <c r="U4605" s="10"/>
    </row>
    <row r="4606" spans="5:21" s="8" customFormat="1" ht="30" customHeight="1">
      <c r="E4606" s="10"/>
      <c r="K4606" s="10"/>
      <c r="M4606" s="10"/>
      <c r="N4606" s="11"/>
      <c r="O4606" s="11"/>
      <c r="P4606" s="19"/>
      <c r="Q4606" s="11"/>
      <c r="R4606" s="11"/>
      <c r="T4606" s="10"/>
      <c r="U4606" s="10"/>
    </row>
    <row r="4607" spans="5:21" s="8" customFormat="1" ht="30" customHeight="1">
      <c r="E4607" s="10"/>
      <c r="K4607" s="10"/>
      <c r="M4607" s="10"/>
      <c r="N4607" s="11"/>
      <c r="O4607" s="11"/>
      <c r="P4607" s="19"/>
      <c r="Q4607" s="11"/>
      <c r="R4607" s="11"/>
      <c r="T4607" s="10"/>
      <c r="U4607" s="10"/>
    </row>
    <row r="4608" spans="5:21" s="8" customFormat="1" ht="30" customHeight="1">
      <c r="E4608" s="10"/>
      <c r="K4608" s="10"/>
      <c r="M4608" s="10"/>
      <c r="N4608" s="11"/>
      <c r="O4608" s="11"/>
      <c r="P4608" s="19"/>
      <c r="Q4608" s="11"/>
      <c r="R4608" s="11"/>
      <c r="T4608" s="10"/>
      <c r="U4608" s="10"/>
    </row>
    <row r="4609" spans="5:21" s="8" customFormat="1" ht="30" customHeight="1">
      <c r="E4609" s="10"/>
      <c r="K4609" s="10"/>
      <c r="M4609" s="10"/>
      <c r="N4609" s="11"/>
      <c r="O4609" s="11"/>
      <c r="P4609" s="19"/>
      <c r="Q4609" s="11"/>
      <c r="R4609" s="11"/>
      <c r="T4609" s="10"/>
      <c r="U4609" s="10"/>
    </row>
    <row r="4610" spans="5:21" s="8" customFormat="1" ht="30" customHeight="1">
      <c r="E4610" s="10"/>
      <c r="K4610" s="10"/>
      <c r="M4610" s="10"/>
      <c r="N4610" s="11"/>
      <c r="O4610" s="11"/>
      <c r="P4610" s="19"/>
      <c r="Q4610" s="11"/>
      <c r="R4610" s="11"/>
      <c r="T4610" s="10"/>
      <c r="U4610" s="10"/>
    </row>
    <row r="4611" spans="5:21" s="8" customFormat="1" ht="30" customHeight="1">
      <c r="E4611" s="10"/>
      <c r="K4611" s="10"/>
      <c r="M4611" s="10"/>
      <c r="N4611" s="11"/>
      <c r="O4611" s="11"/>
      <c r="P4611" s="19"/>
      <c r="Q4611" s="11"/>
      <c r="R4611" s="11"/>
      <c r="T4611" s="10"/>
      <c r="U4611" s="10"/>
    </row>
    <row r="4612" spans="5:21" s="8" customFormat="1" ht="30" customHeight="1">
      <c r="E4612" s="10"/>
      <c r="K4612" s="10"/>
      <c r="M4612" s="10"/>
      <c r="N4612" s="11"/>
      <c r="O4612" s="11"/>
      <c r="P4612" s="19"/>
      <c r="Q4612" s="11"/>
      <c r="R4612" s="11"/>
      <c r="T4612" s="10"/>
      <c r="U4612" s="10"/>
    </row>
    <row r="4613" spans="5:21" s="8" customFormat="1" ht="30" customHeight="1">
      <c r="E4613" s="10"/>
      <c r="K4613" s="10"/>
      <c r="M4613" s="10"/>
      <c r="N4613" s="11"/>
      <c r="O4613" s="11"/>
      <c r="P4613" s="19"/>
      <c r="Q4613" s="11"/>
      <c r="R4613" s="11"/>
      <c r="T4613" s="10"/>
      <c r="U4613" s="10"/>
    </row>
    <row r="4614" spans="5:21" s="8" customFormat="1" ht="30" customHeight="1">
      <c r="E4614" s="10"/>
      <c r="K4614" s="10"/>
      <c r="M4614" s="10"/>
      <c r="N4614" s="11"/>
      <c r="O4614" s="11"/>
      <c r="P4614" s="19"/>
      <c r="Q4614" s="11"/>
      <c r="R4614" s="11"/>
      <c r="T4614" s="10"/>
      <c r="U4614" s="10"/>
    </row>
    <row r="4615" spans="5:21" s="8" customFormat="1" ht="30" customHeight="1">
      <c r="E4615" s="10"/>
      <c r="K4615" s="10"/>
      <c r="M4615" s="10"/>
      <c r="N4615" s="11"/>
      <c r="O4615" s="11"/>
      <c r="P4615" s="19"/>
      <c r="Q4615" s="11"/>
      <c r="R4615" s="11"/>
      <c r="T4615" s="10"/>
      <c r="U4615" s="10"/>
    </row>
    <row r="4616" spans="5:21" s="8" customFormat="1" ht="30" customHeight="1">
      <c r="E4616" s="10"/>
      <c r="K4616" s="10"/>
      <c r="M4616" s="10"/>
      <c r="N4616" s="11"/>
      <c r="O4616" s="11"/>
      <c r="P4616" s="19"/>
      <c r="Q4616" s="11"/>
      <c r="R4616" s="11"/>
      <c r="T4616" s="10"/>
      <c r="U4616" s="10"/>
    </row>
    <row r="4617" spans="5:21" s="8" customFormat="1" ht="30" customHeight="1">
      <c r="E4617" s="10"/>
      <c r="K4617" s="10"/>
      <c r="M4617" s="10"/>
      <c r="N4617" s="11"/>
      <c r="O4617" s="11"/>
      <c r="P4617" s="19"/>
      <c r="Q4617" s="11"/>
      <c r="R4617" s="11"/>
      <c r="T4617" s="10"/>
      <c r="U4617" s="10"/>
    </row>
    <row r="4618" spans="5:21" s="8" customFormat="1" ht="30" customHeight="1">
      <c r="E4618" s="10"/>
      <c r="K4618" s="10"/>
      <c r="M4618" s="10"/>
      <c r="N4618" s="11"/>
      <c r="O4618" s="11"/>
      <c r="P4618" s="19"/>
      <c r="Q4618" s="11"/>
      <c r="R4618" s="11"/>
      <c r="T4618" s="10"/>
      <c r="U4618" s="10"/>
    </row>
    <row r="4619" spans="5:21" s="8" customFormat="1" ht="30" customHeight="1">
      <c r="E4619" s="10"/>
      <c r="K4619" s="10"/>
      <c r="M4619" s="10"/>
      <c r="N4619" s="11"/>
      <c r="O4619" s="11"/>
      <c r="P4619" s="19"/>
      <c r="Q4619" s="11"/>
      <c r="R4619" s="11"/>
      <c r="T4619" s="10"/>
      <c r="U4619" s="10"/>
    </row>
    <row r="4620" spans="5:21" s="8" customFormat="1" ht="30" customHeight="1">
      <c r="E4620" s="10"/>
      <c r="K4620" s="10"/>
      <c r="M4620" s="10"/>
      <c r="N4620" s="11"/>
      <c r="O4620" s="11"/>
      <c r="P4620" s="19"/>
      <c r="Q4620" s="11"/>
      <c r="R4620" s="11"/>
      <c r="T4620" s="10"/>
      <c r="U4620" s="10"/>
    </row>
    <row r="4621" spans="5:21" s="8" customFormat="1" ht="30" customHeight="1">
      <c r="E4621" s="10"/>
      <c r="K4621" s="10"/>
      <c r="M4621" s="10"/>
      <c r="N4621" s="11"/>
      <c r="O4621" s="11"/>
      <c r="P4621" s="19"/>
      <c r="Q4621" s="11"/>
      <c r="R4621" s="11"/>
      <c r="T4621" s="10"/>
      <c r="U4621" s="10"/>
    </row>
    <row r="4622" spans="5:21" s="8" customFormat="1" ht="30" customHeight="1">
      <c r="E4622" s="10"/>
      <c r="K4622" s="10"/>
      <c r="M4622" s="10"/>
      <c r="N4622" s="11"/>
      <c r="O4622" s="11"/>
      <c r="P4622" s="19"/>
      <c r="Q4622" s="11"/>
      <c r="R4622" s="11"/>
      <c r="T4622" s="10"/>
      <c r="U4622" s="10"/>
    </row>
    <row r="4623" spans="5:21" s="8" customFormat="1" ht="30" customHeight="1">
      <c r="E4623" s="10"/>
      <c r="K4623" s="10"/>
      <c r="M4623" s="10"/>
      <c r="N4623" s="11"/>
      <c r="O4623" s="11"/>
      <c r="P4623" s="19"/>
      <c r="Q4623" s="11"/>
      <c r="R4623" s="11"/>
      <c r="T4623" s="10"/>
      <c r="U4623" s="10"/>
    </row>
    <row r="4624" spans="5:21" s="8" customFormat="1" ht="30" customHeight="1">
      <c r="E4624" s="10"/>
      <c r="K4624" s="10"/>
      <c r="M4624" s="10"/>
      <c r="N4624" s="11"/>
      <c r="O4624" s="11"/>
      <c r="P4624" s="19"/>
      <c r="Q4624" s="11"/>
      <c r="R4624" s="11"/>
      <c r="T4624" s="10"/>
      <c r="U4624" s="10"/>
    </row>
    <row r="4625" spans="5:21" s="8" customFormat="1" ht="30" customHeight="1">
      <c r="E4625" s="10"/>
      <c r="K4625" s="10"/>
      <c r="M4625" s="10"/>
      <c r="N4625" s="11"/>
      <c r="O4625" s="11"/>
      <c r="P4625" s="19"/>
      <c r="Q4625" s="11"/>
      <c r="R4625" s="11"/>
      <c r="T4625" s="10"/>
      <c r="U4625" s="10"/>
    </row>
    <row r="4626" spans="5:21" s="8" customFormat="1" ht="30" customHeight="1">
      <c r="E4626" s="10"/>
      <c r="K4626" s="10"/>
      <c r="M4626" s="10"/>
      <c r="N4626" s="11"/>
      <c r="O4626" s="11"/>
      <c r="P4626" s="19"/>
      <c r="Q4626" s="11"/>
      <c r="R4626" s="11"/>
      <c r="T4626" s="10"/>
      <c r="U4626" s="10"/>
    </row>
    <row r="4627" spans="5:21" s="8" customFormat="1" ht="30" customHeight="1">
      <c r="E4627" s="10"/>
      <c r="K4627" s="10"/>
      <c r="M4627" s="10"/>
      <c r="N4627" s="11"/>
      <c r="O4627" s="11"/>
      <c r="P4627" s="19"/>
      <c r="Q4627" s="11"/>
      <c r="R4627" s="11"/>
      <c r="T4627" s="10"/>
      <c r="U4627" s="10"/>
    </row>
    <row r="4628" spans="5:21" s="8" customFormat="1" ht="30" customHeight="1">
      <c r="E4628" s="10"/>
      <c r="K4628" s="10"/>
      <c r="M4628" s="10"/>
      <c r="N4628" s="11"/>
      <c r="O4628" s="11"/>
      <c r="P4628" s="19"/>
      <c r="Q4628" s="11"/>
      <c r="R4628" s="11"/>
      <c r="T4628" s="10"/>
      <c r="U4628" s="10"/>
    </row>
    <row r="4629" spans="5:21" s="8" customFormat="1" ht="30" customHeight="1">
      <c r="E4629" s="10"/>
      <c r="K4629" s="10"/>
      <c r="M4629" s="10"/>
      <c r="N4629" s="11"/>
      <c r="O4629" s="11"/>
      <c r="P4629" s="19"/>
      <c r="Q4629" s="11"/>
      <c r="R4629" s="11"/>
      <c r="T4629" s="10"/>
      <c r="U4629" s="10"/>
    </row>
    <row r="4630" spans="5:21" s="8" customFormat="1" ht="30" customHeight="1">
      <c r="E4630" s="10"/>
      <c r="K4630" s="10"/>
      <c r="M4630" s="10"/>
      <c r="N4630" s="11"/>
      <c r="O4630" s="11"/>
      <c r="P4630" s="19"/>
      <c r="Q4630" s="11"/>
      <c r="R4630" s="11"/>
      <c r="T4630" s="10"/>
      <c r="U4630" s="10"/>
    </row>
    <row r="4631" spans="5:21" s="8" customFormat="1" ht="30" customHeight="1">
      <c r="E4631" s="10"/>
      <c r="K4631" s="10"/>
      <c r="M4631" s="10"/>
      <c r="N4631" s="11"/>
      <c r="O4631" s="11"/>
      <c r="P4631" s="19"/>
      <c r="Q4631" s="11"/>
      <c r="R4631" s="11"/>
      <c r="T4631" s="10"/>
      <c r="U4631" s="10"/>
    </row>
    <row r="4632" spans="5:21" s="8" customFormat="1" ht="30" customHeight="1">
      <c r="E4632" s="10"/>
      <c r="K4632" s="10"/>
      <c r="M4632" s="10"/>
      <c r="N4632" s="11"/>
      <c r="O4632" s="11"/>
      <c r="P4632" s="19"/>
      <c r="Q4632" s="11"/>
      <c r="R4632" s="11"/>
      <c r="T4632" s="10"/>
      <c r="U4632" s="10"/>
    </row>
    <row r="4633" spans="5:21" s="8" customFormat="1" ht="30" customHeight="1">
      <c r="E4633" s="10"/>
      <c r="K4633" s="10"/>
      <c r="M4633" s="10"/>
      <c r="N4633" s="11"/>
      <c r="O4633" s="11"/>
      <c r="P4633" s="19"/>
      <c r="Q4633" s="11"/>
      <c r="R4633" s="11"/>
      <c r="T4633" s="10"/>
      <c r="U4633" s="10"/>
    </row>
    <row r="4634" spans="5:21" s="8" customFormat="1" ht="30" customHeight="1">
      <c r="E4634" s="10"/>
      <c r="K4634" s="10"/>
      <c r="M4634" s="10"/>
      <c r="N4634" s="11"/>
      <c r="O4634" s="11"/>
      <c r="P4634" s="19"/>
      <c r="Q4634" s="11"/>
      <c r="R4634" s="11"/>
      <c r="T4634" s="10"/>
      <c r="U4634" s="10"/>
    </row>
    <row r="4635" spans="5:21" s="8" customFormat="1" ht="30" customHeight="1">
      <c r="E4635" s="10"/>
      <c r="K4635" s="10"/>
      <c r="M4635" s="10"/>
      <c r="N4635" s="11"/>
      <c r="O4635" s="11"/>
      <c r="P4635" s="19"/>
      <c r="Q4635" s="11"/>
      <c r="R4635" s="11"/>
      <c r="T4635" s="10"/>
      <c r="U4635" s="10"/>
    </row>
    <row r="4636" spans="5:21" s="8" customFormat="1" ht="30" customHeight="1">
      <c r="E4636" s="10"/>
      <c r="K4636" s="10"/>
      <c r="M4636" s="10"/>
      <c r="N4636" s="11"/>
      <c r="O4636" s="11"/>
      <c r="P4636" s="19"/>
      <c r="Q4636" s="11"/>
      <c r="R4636" s="11"/>
      <c r="T4636" s="10"/>
      <c r="U4636" s="10"/>
    </row>
    <row r="4637" spans="5:21" s="8" customFormat="1" ht="30" customHeight="1">
      <c r="E4637" s="10"/>
      <c r="K4637" s="10"/>
      <c r="M4637" s="10"/>
      <c r="N4637" s="11"/>
      <c r="O4637" s="11"/>
      <c r="P4637" s="19"/>
      <c r="Q4637" s="11"/>
      <c r="R4637" s="11"/>
      <c r="T4637" s="10"/>
      <c r="U4637" s="10"/>
    </row>
    <row r="4638" spans="5:21" s="8" customFormat="1" ht="30" customHeight="1">
      <c r="E4638" s="10"/>
      <c r="K4638" s="10"/>
      <c r="M4638" s="10"/>
      <c r="N4638" s="11"/>
      <c r="O4638" s="11"/>
      <c r="P4638" s="19"/>
      <c r="Q4638" s="11"/>
      <c r="R4638" s="11"/>
      <c r="T4638" s="10"/>
      <c r="U4638" s="10"/>
    </row>
    <row r="4639" spans="5:21" s="8" customFormat="1" ht="30" customHeight="1">
      <c r="E4639" s="10"/>
      <c r="K4639" s="10"/>
      <c r="M4639" s="10"/>
      <c r="N4639" s="11"/>
      <c r="O4639" s="11"/>
      <c r="P4639" s="19"/>
      <c r="Q4639" s="11"/>
      <c r="R4639" s="11"/>
      <c r="T4639" s="10"/>
      <c r="U4639" s="10"/>
    </row>
    <row r="4640" spans="5:21" s="8" customFormat="1" ht="30" customHeight="1">
      <c r="E4640" s="10"/>
      <c r="K4640" s="10"/>
      <c r="M4640" s="10"/>
      <c r="N4640" s="11"/>
      <c r="O4640" s="11"/>
      <c r="P4640" s="19"/>
      <c r="Q4640" s="11"/>
      <c r="R4640" s="11"/>
      <c r="T4640" s="10"/>
      <c r="U4640" s="10"/>
    </row>
    <row r="4641" spans="5:21" s="8" customFormat="1" ht="30" customHeight="1">
      <c r="E4641" s="10"/>
      <c r="K4641" s="10"/>
      <c r="M4641" s="10"/>
      <c r="N4641" s="11"/>
      <c r="O4641" s="11"/>
      <c r="P4641" s="19"/>
      <c r="Q4641" s="11"/>
      <c r="R4641" s="11"/>
      <c r="T4641" s="10"/>
      <c r="U4641" s="10"/>
    </row>
    <row r="4642" spans="5:21" s="8" customFormat="1" ht="30" customHeight="1">
      <c r="E4642" s="10"/>
      <c r="K4642" s="10"/>
      <c r="M4642" s="10"/>
      <c r="N4642" s="11"/>
      <c r="O4642" s="11"/>
      <c r="P4642" s="19"/>
      <c r="Q4642" s="11"/>
      <c r="R4642" s="11"/>
      <c r="T4642" s="10"/>
      <c r="U4642" s="10"/>
    </row>
    <row r="4643" spans="5:21" s="8" customFormat="1" ht="30" customHeight="1">
      <c r="E4643" s="10"/>
      <c r="K4643" s="10"/>
      <c r="M4643" s="10"/>
      <c r="N4643" s="11"/>
      <c r="O4643" s="11"/>
      <c r="P4643" s="19"/>
      <c r="Q4643" s="11"/>
      <c r="R4643" s="11"/>
      <c r="T4643" s="10"/>
      <c r="U4643" s="10"/>
    </row>
    <row r="4644" spans="5:21" s="8" customFormat="1" ht="30" customHeight="1">
      <c r="E4644" s="10"/>
      <c r="K4644" s="10"/>
      <c r="M4644" s="10"/>
      <c r="N4644" s="11"/>
      <c r="O4644" s="11"/>
      <c r="P4644" s="19"/>
      <c r="Q4644" s="11"/>
      <c r="R4644" s="11"/>
      <c r="T4644" s="10"/>
      <c r="U4644" s="10"/>
    </row>
    <row r="4645" spans="5:21" s="8" customFormat="1" ht="30" customHeight="1">
      <c r="E4645" s="10"/>
      <c r="K4645" s="10"/>
      <c r="M4645" s="10"/>
      <c r="N4645" s="11"/>
      <c r="O4645" s="11"/>
      <c r="P4645" s="19"/>
      <c r="Q4645" s="11"/>
      <c r="R4645" s="11"/>
      <c r="T4645" s="10"/>
      <c r="U4645" s="10"/>
    </row>
    <row r="4646" spans="5:21" s="8" customFormat="1" ht="30" customHeight="1">
      <c r="E4646" s="10"/>
      <c r="K4646" s="10"/>
      <c r="M4646" s="10"/>
      <c r="N4646" s="11"/>
      <c r="O4646" s="11"/>
      <c r="P4646" s="19"/>
      <c r="Q4646" s="11"/>
      <c r="R4646" s="11"/>
      <c r="T4646" s="10"/>
      <c r="U4646" s="10"/>
    </row>
    <row r="4647" spans="5:21" s="8" customFormat="1" ht="30" customHeight="1">
      <c r="E4647" s="10"/>
      <c r="K4647" s="10"/>
      <c r="M4647" s="10"/>
      <c r="N4647" s="11"/>
      <c r="O4647" s="11"/>
      <c r="P4647" s="19"/>
      <c r="Q4647" s="11"/>
      <c r="R4647" s="11"/>
      <c r="T4647" s="10"/>
      <c r="U4647" s="10"/>
    </row>
    <row r="4648" spans="5:21" s="8" customFormat="1" ht="30" customHeight="1">
      <c r="E4648" s="10"/>
      <c r="K4648" s="10"/>
      <c r="M4648" s="10"/>
      <c r="N4648" s="11"/>
      <c r="O4648" s="11"/>
      <c r="P4648" s="19"/>
      <c r="Q4648" s="11"/>
      <c r="R4648" s="11"/>
      <c r="T4648" s="10"/>
      <c r="U4648" s="10"/>
    </row>
    <row r="4649" spans="5:21" s="8" customFormat="1" ht="30" customHeight="1">
      <c r="E4649" s="10"/>
      <c r="K4649" s="10"/>
      <c r="M4649" s="10"/>
      <c r="N4649" s="11"/>
      <c r="O4649" s="11"/>
      <c r="P4649" s="19"/>
      <c r="Q4649" s="11"/>
      <c r="R4649" s="11"/>
      <c r="T4649" s="10"/>
      <c r="U4649" s="10"/>
    </row>
    <row r="4650" spans="5:21" s="8" customFormat="1" ht="30" customHeight="1">
      <c r="E4650" s="10"/>
      <c r="K4650" s="10"/>
      <c r="M4650" s="10"/>
      <c r="N4650" s="11"/>
      <c r="O4650" s="11"/>
      <c r="P4650" s="19"/>
      <c r="Q4650" s="11"/>
      <c r="R4650" s="11"/>
      <c r="T4650" s="10"/>
      <c r="U4650" s="10"/>
    </row>
    <row r="4651" spans="5:21" s="8" customFormat="1" ht="30" customHeight="1">
      <c r="E4651" s="10"/>
      <c r="K4651" s="10"/>
      <c r="M4651" s="10"/>
      <c r="N4651" s="11"/>
      <c r="O4651" s="11"/>
      <c r="P4651" s="19"/>
      <c r="Q4651" s="11"/>
      <c r="R4651" s="11"/>
      <c r="T4651" s="10"/>
      <c r="U4651" s="10"/>
    </row>
    <row r="4652" spans="5:21" s="8" customFormat="1" ht="30" customHeight="1">
      <c r="E4652" s="10"/>
      <c r="K4652" s="10"/>
      <c r="M4652" s="10"/>
      <c r="N4652" s="11"/>
      <c r="O4652" s="11"/>
      <c r="P4652" s="19"/>
      <c r="Q4652" s="11"/>
      <c r="R4652" s="11"/>
      <c r="T4652" s="10"/>
      <c r="U4652" s="10"/>
    </row>
    <row r="4653" spans="5:21" s="8" customFormat="1" ht="30" customHeight="1">
      <c r="E4653" s="10"/>
      <c r="K4653" s="10"/>
      <c r="M4653" s="10"/>
      <c r="N4653" s="11"/>
      <c r="O4653" s="11"/>
      <c r="P4653" s="19"/>
      <c r="Q4653" s="11"/>
      <c r="R4653" s="11"/>
      <c r="T4653" s="10"/>
      <c r="U4653" s="10"/>
    </row>
    <row r="4654" spans="5:21" s="8" customFormat="1" ht="30" customHeight="1">
      <c r="E4654" s="10"/>
      <c r="K4654" s="10"/>
      <c r="M4654" s="10"/>
      <c r="N4654" s="11"/>
      <c r="O4654" s="11"/>
      <c r="P4654" s="19"/>
      <c r="Q4654" s="11"/>
      <c r="R4654" s="11"/>
      <c r="T4654" s="10"/>
      <c r="U4654" s="10"/>
    </row>
    <row r="4655" spans="5:21" s="8" customFormat="1" ht="30" customHeight="1">
      <c r="E4655" s="10"/>
      <c r="K4655" s="10"/>
      <c r="M4655" s="10"/>
      <c r="N4655" s="11"/>
      <c r="O4655" s="11"/>
      <c r="P4655" s="19"/>
      <c r="Q4655" s="11"/>
      <c r="R4655" s="11"/>
      <c r="T4655" s="10"/>
      <c r="U4655" s="10"/>
    </row>
    <row r="4656" spans="5:21" s="8" customFormat="1" ht="30" customHeight="1">
      <c r="E4656" s="10"/>
      <c r="K4656" s="10"/>
      <c r="M4656" s="10"/>
      <c r="N4656" s="11"/>
      <c r="O4656" s="11"/>
      <c r="P4656" s="19"/>
      <c r="Q4656" s="11"/>
      <c r="R4656" s="11"/>
      <c r="T4656" s="10"/>
      <c r="U4656" s="10"/>
    </row>
    <row r="4657" spans="5:21" s="8" customFormat="1" ht="30" customHeight="1">
      <c r="E4657" s="10"/>
      <c r="K4657" s="10"/>
      <c r="M4657" s="10"/>
      <c r="N4657" s="11"/>
      <c r="O4657" s="11"/>
      <c r="P4657" s="19"/>
      <c r="Q4657" s="11"/>
      <c r="R4657" s="11"/>
      <c r="T4657" s="10"/>
      <c r="U4657" s="10"/>
    </row>
    <row r="4658" spans="5:21" s="8" customFormat="1" ht="30" customHeight="1">
      <c r="E4658" s="10"/>
      <c r="K4658" s="10"/>
      <c r="M4658" s="10"/>
      <c r="N4658" s="11"/>
      <c r="O4658" s="11"/>
      <c r="P4658" s="19"/>
      <c r="Q4658" s="11"/>
      <c r="R4658" s="11"/>
      <c r="T4658" s="10"/>
      <c r="U4658" s="10"/>
    </row>
    <row r="4659" spans="5:21" s="8" customFormat="1" ht="30" customHeight="1">
      <c r="E4659" s="10"/>
      <c r="K4659" s="10"/>
      <c r="M4659" s="10"/>
      <c r="N4659" s="11"/>
      <c r="O4659" s="11"/>
      <c r="P4659" s="19"/>
      <c r="Q4659" s="11"/>
      <c r="R4659" s="11"/>
      <c r="T4659" s="10"/>
      <c r="U4659" s="10"/>
    </row>
    <row r="4660" spans="5:21" s="8" customFormat="1" ht="30" customHeight="1">
      <c r="E4660" s="10"/>
      <c r="K4660" s="10"/>
      <c r="M4660" s="10"/>
      <c r="N4660" s="11"/>
      <c r="O4660" s="11"/>
      <c r="P4660" s="19"/>
      <c r="Q4660" s="11"/>
      <c r="R4660" s="11"/>
      <c r="T4660" s="10"/>
      <c r="U4660" s="10"/>
    </row>
    <row r="4661" spans="5:21" s="8" customFormat="1" ht="30" customHeight="1">
      <c r="E4661" s="10"/>
      <c r="K4661" s="10"/>
      <c r="M4661" s="10"/>
      <c r="N4661" s="11"/>
      <c r="O4661" s="11"/>
      <c r="P4661" s="19"/>
      <c r="Q4661" s="11"/>
      <c r="R4661" s="11"/>
      <c r="T4661" s="10"/>
      <c r="U4661" s="10"/>
    </row>
    <row r="4662" spans="5:21" s="8" customFormat="1" ht="30" customHeight="1">
      <c r="E4662" s="10"/>
      <c r="K4662" s="10"/>
      <c r="M4662" s="10"/>
      <c r="N4662" s="11"/>
      <c r="O4662" s="11"/>
      <c r="P4662" s="19"/>
      <c r="Q4662" s="11"/>
      <c r="R4662" s="11"/>
      <c r="T4662" s="10"/>
      <c r="U4662" s="10"/>
    </row>
    <row r="4663" spans="5:21" s="8" customFormat="1" ht="30" customHeight="1">
      <c r="E4663" s="10"/>
      <c r="K4663" s="10"/>
      <c r="M4663" s="10"/>
      <c r="N4663" s="11"/>
      <c r="O4663" s="11"/>
      <c r="P4663" s="19"/>
      <c r="Q4663" s="11"/>
      <c r="R4663" s="11"/>
      <c r="T4663" s="10"/>
      <c r="U4663" s="10"/>
    </row>
    <row r="4664" spans="5:21" s="8" customFormat="1" ht="30" customHeight="1">
      <c r="E4664" s="10"/>
      <c r="K4664" s="10"/>
      <c r="M4664" s="10"/>
      <c r="N4664" s="11"/>
      <c r="O4664" s="11"/>
      <c r="P4664" s="19"/>
      <c r="Q4664" s="11"/>
      <c r="R4664" s="11"/>
      <c r="T4664" s="10"/>
      <c r="U4664" s="10"/>
    </row>
    <row r="4665" spans="5:21" s="8" customFormat="1" ht="30" customHeight="1">
      <c r="E4665" s="10"/>
      <c r="K4665" s="10"/>
      <c r="M4665" s="10"/>
      <c r="N4665" s="11"/>
      <c r="O4665" s="11"/>
      <c r="P4665" s="19"/>
      <c r="Q4665" s="11"/>
      <c r="R4665" s="11"/>
      <c r="T4665" s="10"/>
      <c r="U4665" s="10"/>
    </row>
    <row r="4666" spans="5:21" s="8" customFormat="1" ht="30" customHeight="1">
      <c r="E4666" s="10"/>
      <c r="K4666" s="10"/>
      <c r="M4666" s="10"/>
      <c r="N4666" s="11"/>
      <c r="O4666" s="11"/>
      <c r="P4666" s="19"/>
      <c r="Q4666" s="11"/>
      <c r="R4666" s="11"/>
      <c r="T4666" s="10"/>
      <c r="U4666" s="10"/>
    </row>
    <row r="4667" spans="5:21" s="8" customFormat="1" ht="30" customHeight="1">
      <c r="E4667" s="10"/>
      <c r="K4667" s="10"/>
      <c r="M4667" s="10"/>
      <c r="N4667" s="11"/>
      <c r="O4667" s="11"/>
      <c r="P4667" s="19"/>
      <c r="Q4667" s="11"/>
      <c r="R4667" s="11"/>
      <c r="T4667" s="10"/>
      <c r="U4667" s="10"/>
    </row>
    <row r="4668" spans="5:21" s="8" customFormat="1" ht="30" customHeight="1">
      <c r="E4668" s="10"/>
      <c r="K4668" s="10"/>
      <c r="M4668" s="10"/>
      <c r="N4668" s="11"/>
      <c r="O4668" s="11"/>
      <c r="P4668" s="19"/>
      <c r="Q4668" s="11"/>
      <c r="R4668" s="11"/>
      <c r="T4668" s="10"/>
      <c r="U4668" s="10"/>
    </row>
    <row r="4669" spans="5:21" s="8" customFormat="1" ht="30" customHeight="1">
      <c r="E4669" s="10"/>
      <c r="K4669" s="10"/>
      <c r="M4669" s="10"/>
      <c r="N4669" s="11"/>
      <c r="O4669" s="11"/>
      <c r="P4669" s="19"/>
      <c r="Q4669" s="11"/>
      <c r="R4669" s="11"/>
      <c r="T4669" s="10"/>
      <c r="U4669" s="10"/>
    </row>
    <row r="4670" spans="5:21" s="8" customFormat="1" ht="30" customHeight="1">
      <c r="E4670" s="10"/>
      <c r="K4670" s="10"/>
      <c r="M4670" s="10"/>
      <c r="N4670" s="11"/>
      <c r="O4670" s="11"/>
      <c r="P4670" s="19"/>
      <c r="Q4670" s="11"/>
      <c r="R4670" s="11"/>
      <c r="T4670" s="10"/>
      <c r="U4670" s="10"/>
    </row>
    <row r="4671" spans="5:21" s="8" customFormat="1" ht="30" customHeight="1">
      <c r="E4671" s="10"/>
      <c r="K4671" s="10"/>
      <c r="M4671" s="10"/>
      <c r="N4671" s="11"/>
      <c r="O4671" s="11"/>
      <c r="P4671" s="19"/>
      <c r="Q4671" s="11"/>
      <c r="R4671" s="11"/>
      <c r="T4671" s="10"/>
      <c r="U4671" s="10"/>
    </row>
    <row r="4672" spans="5:21" s="8" customFormat="1" ht="30" customHeight="1">
      <c r="E4672" s="10"/>
      <c r="K4672" s="10"/>
      <c r="M4672" s="10"/>
      <c r="N4672" s="11"/>
      <c r="O4672" s="11"/>
      <c r="P4672" s="19"/>
      <c r="Q4672" s="11"/>
      <c r="R4672" s="11"/>
      <c r="T4672" s="10"/>
      <c r="U4672" s="10"/>
    </row>
    <row r="4673" spans="5:21" s="8" customFormat="1" ht="30" customHeight="1">
      <c r="E4673" s="10"/>
      <c r="K4673" s="10"/>
      <c r="M4673" s="10"/>
      <c r="N4673" s="11"/>
      <c r="O4673" s="11"/>
      <c r="P4673" s="19"/>
      <c r="Q4673" s="11"/>
      <c r="R4673" s="11"/>
      <c r="T4673" s="10"/>
      <c r="U4673" s="10"/>
    </row>
    <row r="4674" spans="5:21" s="8" customFormat="1" ht="30" customHeight="1">
      <c r="E4674" s="10"/>
      <c r="K4674" s="10"/>
      <c r="M4674" s="10"/>
      <c r="N4674" s="11"/>
      <c r="O4674" s="11"/>
      <c r="P4674" s="19"/>
      <c r="Q4674" s="11"/>
      <c r="R4674" s="11"/>
      <c r="T4674" s="10"/>
      <c r="U4674" s="10"/>
    </row>
    <row r="4675" spans="5:21" s="8" customFormat="1" ht="30" customHeight="1">
      <c r="E4675" s="10"/>
      <c r="K4675" s="10"/>
      <c r="M4675" s="10"/>
      <c r="N4675" s="11"/>
      <c r="O4675" s="11"/>
      <c r="P4675" s="19"/>
      <c r="Q4675" s="11"/>
      <c r="R4675" s="11"/>
      <c r="T4675" s="10"/>
      <c r="U4675" s="10"/>
    </row>
    <row r="4676" spans="5:21" s="8" customFormat="1" ht="30" customHeight="1">
      <c r="E4676" s="10"/>
      <c r="K4676" s="10"/>
      <c r="M4676" s="10"/>
      <c r="N4676" s="11"/>
      <c r="O4676" s="11"/>
      <c r="P4676" s="19"/>
      <c r="Q4676" s="11"/>
      <c r="R4676" s="11"/>
      <c r="T4676" s="10"/>
      <c r="U4676" s="10"/>
    </row>
    <row r="4677" spans="5:21" s="8" customFormat="1" ht="30" customHeight="1">
      <c r="E4677" s="10"/>
      <c r="K4677" s="10"/>
      <c r="M4677" s="10"/>
      <c r="N4677" s="11"/>
      <c r="O4677" s="11"/>
      <c r="P4677" s="19"/>
      <c r="Q4677" s="11"/>
      <c r="R4677" s="11"/>
      <c r="T4677" s="10"/>
      <c r="U4677" s="10"/>
    </row>
    <row r="4678" spans="5:21" s="8" customFormat="1" ht="30" customHeight="1">
      <c r="E4678" s="10"/>
      <c r="K4678" s="10"/>
      <c r="M4678" s="10"/>
      <c r="N4678" s="11"/>
      <c r="O4678" s="11"/>
      <c r="P4678" s="19"/>
      <c r="Q4678" s="11"/>
      <c r="R4678" s="11"/>
      <c r="T4678" s="10"/>
      <c r="U4678" s="10"/>
    </row>
    <row r="4679" spans="5:21" s="8" customFormat="1" ht="30" customHeight="1">
      <c r="E4679" s="10"/>
      <c r="K4679" s="10"/>
      <c r="M4679" s="10"/>
      <c r="N4679" s="11"/>
      <c r="O4679" s="11"/>
      <c r="P4679" s="19"/>
      <c r="Q4679" s="11"/>
      <c r="R4679" s="11"/>
      <c r="T4679" s="10"/>
      <c r="U4679" s="10"/>
    </row>
    <row r="4680" spans="5:21" s="8" customFormat="1" ht="30" customHeight="1">
      <c r="E4680" s="10"/>
      <c r="K4680" s="10"/>
      <c r="M4680" s="10"/>
      <c r="N4680" s="11"/>
      <c r="O4680" s="11"/>
      <c r="P4680" s="19"/>
      <c r="Q4680" s="11"/>
      <c r="R4680" s="11"/>
      <c r="T4680" s="10"/>
      <c r="U4680" s="10"/>
    </row>
    <row r="4681" spans="5:21" s="8" customFormat="1" ht="30" customHeight="1">
      <c r="E4681" s="10"/>
      <c r="K4681" s="10"/>
      <c r="M4681" s="10"/>
      <c r="N4681" s="11"/>
      <c r="O4681" s="11"/>
      <c r="P4681" s="19"/>
      <c r="Q4681" s="11"/>
      <c r="R4681" s="11"/>
      <c r="T4681" s="10"/>
      <c r="U4681" s="10"/>
    </row>
    <row r="4682" spans="5:21" s="8" customFormat="1" ht="30" customHeight="1">
      <c r="E4682" s="10"/>
      <c r="K4682" s="10"/>
      <c r="M4682" s="10"/>
      <c r="N4682" s="11"/>
      <c r="O4682" s="11"/>
      <c r="P4682" s="19"/>
      <c r="Q4682" s="11"/>
      <c r="R4682" s="11"/>
      <c r="T4682" s="10"/>
      <c r="U4682" s="10"/>
    </row>
    <row r="4683" spans="5:21" s="8" customFormat="1" ht="30" customHeight="1">
      <c r="E4683" s="10"/>
      <c r="K4683" s="10"/>
      <c r="M4683" s="10"/>
      <c r="N4683" s="11"/>
      <c r="O4683" s="11"/>
      <c r="P4683" s="19"/>
      <c r="Q4683" s="11"/>
      <c r="R4683" s="11"/>
      <c r="T4683" s="10"/>
      <c r="U4683" s="10"/>
    </row>
    <row r="4684" spans="5:21" s="8" customFormat="1" ht="30" customHeight="1">
      <c r="E4684" s="10"/>
      <c r="K4684" s="10"/>
      <c r="M4684" s="10"/>
      <c r="N4684" s="11"/>
      <c r="O4684" s="11"/>
      <c r="P4684" s="19"/>
      <c r="Q4684" s="11"/>
      <c r="R4684" s="11"/>
      <c r="T4684" s="10"/>
      <c r="U4684" s="10"/>
    </row>
    <row r="4685" spans="5:21" s="8" customFormat="1" ht="30" customHeight="1">
      <c r="E4685" s="10"/>
      <c r="K4685" s="10"/>
      <c r="M4685" s="10"/>
      <c r="N4685" s="11"/>
      <c r="O4685" s="11"/>
      <c r="P4685" s="19"/>
      <c r="Q4685" s="11"/>
      <c r="R4685" s="11"/>
      <c r="T4685" s="10"/>
      <c r="U4685" s="10"/>
    </row>
    <row r="4686" spans="5:21" s="8" customFormat="1" ht="30" customHeight="1">
      <c r="E4686" s="10"/>
      <c r="K4686" s="10"/>
      <c r="M4686" s="10"/>
      <c r="N4686" s="11"/>
      <c r="O4686" s="11"/>
      <c r="P4686" s="19"/>
      <c r="Q4686" s="11"/>
      <c r="R4686" s="11"/>
      <c r="T4686" s="10"/>
      <c r="U4686" s="10"/>
    </row>
    <row r="4687" spans="5:21" s="8" customFormat="1" ht="30" customHeight="1">
      <c r="E4687" s="10"/>
      <c r="K4687" s="10"/>
      <c r="M4687" s="10"/>
      <c r="N4687" s="11"/>
      <c r="O4687" s="11"/>
      <c r="P4687" s="19"/>
      <c r="Q4687" s="11"/>
      <c r="R4687" s="11"/>
      <c r="T4687" s="10"/>
      <c r="U4687" s="10"/>
    </row>
    <row r="4688" spans="5:21" s="8" customFormat="1" ht="30" customHeight="1">
      <c r="E4688" s="10"/>
      <c r="K4688" s="10"/>
      <c r="M4688" s="10"/>
      <c r="N4688" s="11"/>
      <c r="O4688" s="11"/>
      <c r="P4688" s="19"/>
      <c r="Q4688" s="11"/>
      <c r="R4688" s="11"/>
      <c r="T4688" s="10"/>
      <c r="U4688" s="10"/>
    </row>
    <row r="4689" spans="5:21" s="8" customFormat="1" ht="30" customHeight="1">
      <c r="E4689" s="10"/>
      <c r="K4689" s="10"/>
      <c r="M4689" s="10"/>
      <c r="N4689" s="11"/>
      <c r="O4689" s="11"/>
      <c r="P4689" s="19"/>
      <c r="Q4689" s="11"/>
      <c r="R4689" s="11"/>
      <c r="T4689" s="10"/>
      <c r="U4689" s="10"/>
    </row>
    <row r="4690" spans="5:21" s="8" customFormat="1" ht="30" customHeight="1">
      <c r="E4690" s="10"/>
      <c r="K4690" s="10"/>
      <c r="M4690" s="10"/>
      <c r="N4690" s="11"/>
      <c r="O4690" s="11"/>
      <c r="P4690" s="19"/>
      <c r="Q4690" s="11"/>
      <c r="R4690" s="11"/>
      <c r="T4690" s="10"/>
      <c r="U4690" s="10"/>
    </row>
    <row r="4691" spans="5:21" s="8" customFormat="1" ht="30" customHeight="1">
      <c r="E4691" s="10"/>
      <c r="K4691" s="10"/>
      <c r="M4691" s="10"/>
      <c r="N4691" s="11"/>
      <c r="O4691" s="11"/>
      <c r="P4691" s="19"/>
      <c r="Q4691" s="11"/>
      <c r="R4691" s="11"/>
      <c r="T4691" s="10"/>
      <c r="U4691" s="10"/>
    </row>
    <row r="4692" spans="5:21" s="8" customFormat="1" ht="30" customHeight="1">
      <c r="E4692" s="10"/>
      <c r="K4692" s="10"/>
      <c r="M4692" s="10"/>
      <c r="N4692" s="11"/>
      <c r="O4692" s="11"/>
      <c r="P4692" s="19"/>
      <c r="Q4692" s="11"/>
      <c r="R4692" s="11"/>
      <c r="T4692" s="10"/>
      <c r="U4692" s="10"/>
    </row>
    <row r="4693" spans="5:21" s="8" customFormat="1" ht="30" customHeight="1">
      <c r="E4693" s="10"/>
      <c r="K4693" s="10"/>
      <c r="M4693" s="10"/>
      <c r="N4693" s="11"/>
      <c r="O4693" s="11"/>
      <c r="P4693" s="19"/>
      <c r="Q4693" s="11"/>
      <c r="R4693" s="11"/>
      <c r="T4693" s="10"/>
      <c r="U4693" s="10"/>
    </row>
    <row r="4694" spans="5:21" s="8" customFormat="1" ht="30" customHeight="1">
      <c r="E4694" s="10"/>
      <c r="K4694" s="10"/>
      <c r="M4694" s="10"/>
      <c r="N4694" s="11"/>
      <c r="O4694" s="11"/>
      <c r="P4694" s="19"/>
      <c r="Q4694" s="11"/>
      <c r="R4694" s="11"/>
      <c r="T4694" s="10"/>
      <c r="U4694" s="10"/>
    </row>
    <row r="4695" spans="5:21" s="8" customFormat="1" ht="30" customHeight="1">
      <c r="E4695" s="10"/>
      <c r="K4695" s="10"/>
      <c r="M4695" s="10"/>
      <c r="N4695" s="11"/>
      <c r="O4695" s="11"/>
      <c r="P4695" s="19"/>
      <c r="Q4695" s="11"/>
      <c r="R4695" s="11"/>
      <c r="T4695" s="10"/>
      <c r="U4695" s="10"/>
    </row>
    <row r="4696" spans="5:21" s="8" customFormat="1" ht="30" customHeight="1">
      <c r="E4696" s="10"/>
      <c r="K4696" s="10"/>
      <c r="M4696" s="10"/>
      <c r="N4696" s="11"/>
      <c r="O4696" s="11"/>
      <c r="P4696" s="19"/>
      <c r="Q4696" s="11"/>
      <c r="R4696" s="11"/>
      <c r="T4696" s="10"/>
      <c r="U4696" s="10"/>
    </row>
    <row r="4697" spans="5:21" s="8" customFormat="1" ht="30" customHeight="1">
      <c r="E4697" s="10"/>
      <c r="K4697" s="10"/>
      <c r="M4697" s="10"/>
      <c r="N4697" s="11"/>
      <c r="O4697" s="11"/>
      <c r="P4697" s="19"/>
      <c r="Q4697" s="11"/>
      <c r="R4697" s="11"/>
      <c r="T4697" s="10"/>
      <c r="U4697" s="10"/>
    </row>
    <row r="4698" spans="5:21" s="8" customFormat="1" ht="30" customHeight="1">
      <c r="E4698" s="10"/>
      <c r="K4698" s="10"/>
      <c r="M4698" s="10"/>
      <c r="N4698" s="11"/>
      <c r="O4698" s="11"/>
      <c r="P4698" s="19"/>
      <c r="Q4698" s="11"/>
      <c r="R4698" s="11"/>
      <c r="T4698" s="10"/>
      <c r="U4698" s="10"/>
    </row>
    <row r="4699" spans="5:21" s="8" customFormat="1" ht="30" customHeight="1">
      <c r="E4699" s="10"/>
      <c r="K4699" s="10"/>
      <c r="M4699" s="10"/>
      <c r="N4699" s="11"/>
      <c r="O4699" s="11"/>
      <c r="P4699" s="19"/>
      <c r="Q4699" s="11"/>
      <c r="R4699" s="11"/>
      <c r="T4699" s="10"/>
      <c r="U4699" s="10"/>
    </row>
    <row r="4700" spans="5:21" s="8" customFormat="1" ht="30" customHeight="1">
      <c r="E4700" s="10"/>
      <c r="K4700" s="10"/>
      <c r="M4700" s="10"/>
      <c r="N4700" s="11"/>
      <c r="O4700" s="11"/>
      <c r="P4700" s="19"/>
      <c r="Q4700" s="11"/>
      <c r="R4700" s="11"/>
      <c r="T4700" s="10"/>
      <c r="U4700" s="10"/>
    </row>
    <row r="4701" spans="5:21" s="8" customFormat="1" ht="30" customHeight="1">
      <c r="E4701" s="10"/>
      <c r="K4701" s="10"/>
      <c r="M4701" s="10"/>
      <c r="N4701" s="11"/>
      <c r="O4701" s="11"/>
      <c r="P4701" s="19"/>
      <c r="Q4701" s="11"/>
      <c r="R4701" s="11"/>
      <c r="T4701" s="10"/>
      <c r="U4701" s="10"/>
    </row>
    <row r="4702" spans="5:21" s="8" customFormat="1" ht="30" customHeight="1">
      <c r="E4702" s="10"/>
      <c r="K4702" s="10"/>
      <c r="M4702" s="10"/>
      <c r="N4702" s="11"/>
      <c r="O4702" s="11"/>
      <c r="P4702" s="19"/>
      <c r="Q4702" s="11"/>
      <c r="R4702" s="11"/>
      <c r="T4702" s="10"/>
      <c r="U4702" s="10"/>
    </row>
    <row r="4703" spans="5:21" s="8" customFormat="1" ht="30" customHeight="1">
      <c r="E4703" s="10"/>
      <c r="K4703" s="10"/>
      <c r="M4703" s="10"/>
      <c r="N4703" s="11"/>
      <c r="O4703" s="11"/>
      <c r="P4703" s="19"/>
      <c r="Q4703" s="11"/>
      <c r="R4703" s="11"/>
      <c r="T4703" s="10"/>
      <c r="U4703" s="10"/>
    </row>
    <row r="4704" spans="5:21" s="8" customFormat="1" ht="30" customHeight="1">
      <c r="E4704" s="10"/>
      <c r="K4704" s="10"/>
      <c r="M4704" s="10"/>
      <c r="N4704" s="11"/>
      <c r="O4704" s="11"/>
      <c r="P4704" s="19"/>
      <c r="Q4704" s="11"/>
      <c r="R4704" s="11"/>
      <c r="T4704" s="10"/>
      <c r="U4704" s="10"/>
    </row>
    <row r="4705" spans="5:21" s="8" customFormat="1" ht="30" customHeight="1">
      <c r="E4705" s="10"/>
      <c r="K4705" s="10"/>
      <c r="M4705" s="10"/>
      <c r="N4705" s="11"/>
      <c r="O4705" s="11"/>
      <c r="P4705" s="19"/>
      <c r="Q4705" s="11"/>
      <c r="R4705" s="11"/>
      <c r="T4705" s="10"/>
      <c r="U4705" s="10"/>
    </row>
    <row r="4706" spans="5:21" s="8" customFormat="1" ht="30" customHeight="1">
      <c r="E4706" s="10"/>
      <c r="K4706" s="10"/>
      <c r="M4706" s="10"/>
      <c r="N4706" s="11"/>
      <c r="O4706" s="11"/>
      <c r="P4706" s="19"/>
      <c r="Q4706" s="11"/>
      <c r="R4706" s="11"/>
      <c r="T4706" s="10"/>
      <c r="U4706" s="10"/>
    </row>
    <row r="4707" spans="5:21" s="8" customFormat="1" ht="30" customHeight="1">
      <c r="E4707" s="10"/>
      <c r="K4707" s="10"/>
      <c r="M4707" s="10"/>
      <c r="N4707" s="11"/>
      <c r="O4707" s="11"/>
      <c r="P4707" s="19"/>
      <c r="Q4707" s="11"/>
      <c r="R4707" s="11"/>
      <c r="T4707" s="10"/>
      <c r="U4707" s="10"/>
    </row>
    <row r="4708" spans="5:21" s="8" customFormat="1" ht="30" customHeight="1">
      <c r="E4708" s="10"/>
      <c r="K4708" s="10"/>
      <c r="M4708" s="10"/>
      <c r="N4708" s="11"/>
      <c r="O4708" s="11"/>
      <c r="P4708" s="19"/>
      <c r="Q4708" s="11"/>
      <c r="R4708" s="11"/>
      <c r="T4708" s="10"/>
      <c r="U4708" s="10"/>
    </row>
    <row r="4709" spans="5:21" s="8" customFormat="1" ht="30" customHeight="1">
      <c r="E4709" s="10"/>
      <c r="K4709" s="10"/>
      <c r="M4709" s="10"/>
      <c r="N4709" s="11"/>
      <c r="O4709" s="11"/>
      <c r="P4709" s="19"/>
      <c r="Q4709" s="11"/>
      <c r="R4709" s="11"/>
      <c r="T4709" s="10"/>
      <c r="U4709" s="10"/>
    </row>
    <row r="4710" spans="5:21" s="8" customFormat="1" ht="30" customHeight="1">
      <c r="E4710" s="10"/>
      <c r="K4710" s="10"/>
      <c r="M4710" s="10"/>
      <c r="N4710" s="11"/>
      <c r="O4710" s="11"/>
      <c r="P4710" s="19"/>
      <c r="Q4710" s="11"/>
      <c r="R4710" s="11"/>
      <c r="T4710" s="10"/>
      <c r="U4710" s="10"/>
    </row>
    <row r="4711" spans="5:21" s="8" customFormat="1" ht="30" customHeight="1">
      <c r="E4711" s="10"/>
      <c r="K4711" s="10"/>
      <c r="M4711" s="10"/>
      <c r="N4711" s="11"/>
      <c r="O4711" s="11"/>
      <c r="P4711" s="19"/>
      <c r="Q4711" s="11"/>
      <c r="R4711" s="11"/>
      <c r="T4711" s="10"/>
      <c r="U4711" s="10"/>
    </row>
    <row r="4712" spans="5:21" s="8" customFormat="1" ht="30" customHeight="1">
      <c r="E4712" s="10"/>
      <c r="K4712" s="10"/>
      <c r="M4712" s="10"/>
      <c r="N4712" s="11"/>
      <c r="O4712" s="11"/>
      <c r="P4712" s="19"/>
      <c r="Q4712" s="11"/>
      <c r="R4712" s="11"/>
      <c r="T4712" s="10"/>
      <c r="U4712" s="10"/>
    </row>
    <row r="4713" spans="5:21" s="8" customFormat="1" ht="30" customHeight="1">
      <c r="E4713" s="10"/>
      <c r="K4713" s="10"/>
      <c r="M4713" s="10"/>
      <c r="N4713" s="11"/>
      <c r="O4713" s="11"/>
      <c r="P4713" s="19"/>
      <c r="Q4713" s="11"/>
      <c r="R4713" s="11"/>
      <c r="T4713" s="10"/>
      <c r="U4713" s="10"/>
    </row>
    <row r="4714" spans="5:21" s="8" customFormat="1" ht="30" customHeight="1">
      <c r="E4714" s="10"/>
      <c r="K4714" s="10"/>
      <c r="M4714" s="10"/>
      <c r="N4714" s="11"/>
      <c r="O4714" s="11"/>
      <c r="P4714" s="19"/>
      <c r="Q4714" s="11"/>
      <c r="R4714" s="11"/>
      <c r="T4714" s="10"/>
      <c r="U4714" s="10"/>
    </row>
    <row r="4715" spans="5:21" s="8" customFormat="1" ht="30" customHeight="1">
      <c r="E4715" s="10"/>
      <c r="K4715" s="10"/>
      <c r="M4715" s="10"/>
      <c r="N4715" s="11"/>
      <c r="O4715" s="11"/>
      <c r="P4715" s="19"/>
      <c r="Q4715" s="11"/>
      <c r="R4715" s="11"/>
      <c r="T4715" s="10"/>
      <c r="U4715" s="10"/>
    </row>
    <row r="4716" spans="5:21" s="8" customFormat="1" ht="30" customHeight="1">
      <c r="E4716" s="10"/>
      <c r="K4716" s="10"/>
      <c r="M4716" s="10"/>
      <c r="N4716" s="11"/>
      <c r="O4716" s="11"/>
      <c r="P4716" s="19"/>
      <c r="Q4716" s="11"/>
      <c r="R4716" s="11"/>
      <c r="T4716" s="10"/>
      <c r="U4716" s="10"/>
    </row>
    <row r="4717" spans="5:21" s="8" customFormat="1" ht="30" customHeight="1">
      <c r="E4717" s="10"/>
      <c r="K4717" s="10"/>
      <c r="M4717" s="10"/>
      <c r="N4717" s="11"/>
      <c r="O4717" s="11"/>
      <c r="P4717" s="19"/>
      <c r="Q4717" s="11"/>
      <c r="R4717" s="11"/>
      <c r="T4717" s="10"/>
      <c r="U4717" s="10"/>
    </row>
    <row r="4718" spans="5:21" s="8" customFormat="1" ht="30" customHeight="1">
      <c r="E4718" s="10"/>
      <c r="K4718" s="10"/>
      <c r="M4718" s="10"/>
      <c r="N4718" s="11"/>
      <c r="O4718" s="11"/>
      <c r="P4718" s="19"/>
      <c r="Q4718" s="11"/>
      <c r="R4718" s="11"/>
      <c r="T4718" s="10"/>
      <c r="U4718" s="10"/>
    </row>
    <row r="4719" spans="5:21" s="8" customFormat="1" ht="30" customHeight="1">
      <c r="E4719" s="10"/>
      <c r="K4719" s="10"/>
      <c r="M4719" s="10"/>
      <c r="N4719" s="11"/>
      <c r="O4719" s="11"/>
      <c r="P4719" s="19"/>
      <c r="Q4719" s="11"/>
      <c r="R4719" s="11"/>
      <c r="T4719" s="10"/>
      <c r="U4719" s="10"/>
    </row>
    <row r="4720" spans="5:21" s="8" customFormat="1" ht="30" customHeight="1">
      <c r="E4720" s="10"/>
      <c r="K4720" s="10"/>
      <c r="M4720" s="10"/>
      <c r="N4720" s="11"/>
      <c r="O4720" s="11"/>
      <c r="P4720" s="19"/>
      <c r="Q4720" s="11"/>
      <c r="R4720" s="11"/>
      <c r="T4720" s="10"/>
      <c r="U4720" s="10"/>
    </row>
    <row r="4721" spans="5:21" s="8" customFormat="1" ht="30" customHeight="1">
      <c r="E4721" s="10"/>
      <c r="K4721" s="10"/>
      <c r="M4721" s="10"/>
      <c r="N4721" s="11"/>
      <c r="O4721" s="11"/>
      <c r="P4721" s="19"/>
      <c r="Q4721" s="11"/>
      <c r="R4721" s="11"/>
      <c r="T4721" s="10"/>
      <c r="U4721" s="10"/>
    </row>
    <row r="4722" spans="5:21" s="8" customFormat="1" ht="30" customHeight="1">
      <c r="E4722" s="10"/>
      <c r="K4722" s="10"/>
      <c r="M4722" s="10"/>
      <c r="N4722" s="11"/>
      <c r="O4722" s="11"/>
      <c r="P4722" s="19"/>
      <c r="Q4722" s="11"/>
      <c r="R4722" s="11"/>
      <c r="T4722" s="10"/>
      <c r="U4722" s="10"/>
    </row>
    <row r="4723" spans="5:21" s="8" customFormat="1" ht="30" customHeight="1">
      <c r="E4723" s="10"/>
      <c r="K4723" s="10"/>
      <c r="M4723" s="10"/>
      <c r="N4723" s="11"/>
      <c r="O4723" s="11"/>
      <c r="P4723" s="19"/>
      <c r="Q4723" s="11"/>
      <c r="R4723" s="11"/>
      <c r="T4723" s="10"/>
      <c r="U4723" s="10"/>
    </row>
    <row r="4724" spans="5:21" s="8" customFormat="1" ht="30" customHeight="1">
      <c r="E4724" s="10"/>
      <c r="K4724" s="10"/>
      <c r="M4724" s="10"/>
      <c r="N4724" s="11"/>
      <c r="O4724" s="11"/>
      <c r="P4724" s="19"/>
      <c r="Q4724" s="11"/>
      <c r="R4724" s="11"/>
      <c r="T4724" s="10"/>
      <c r="U4724" s="10"/>
    </row>
    <row r="4725" spans="5:21" s="8" customFormat="1" ht="30" customHeight="1">
      <c r="E4725" s="10"/>
      <c r="K4725" s="10"/>
      <c r="M4725" s="10"/>
      <c r="N4725" s="11"/>
      <c r="O4725" s="11"/>
      <c r="P4725" s="19"/>
      <c r="Q4725" s="11"/>
      <c r="R4725" s="11"/>
      <c r="T4725" s="10"/>
      <c r="U4725" s="10"/>
    </row>
    <row r="4726" spans="5:21" s="8" customFormat="1" ht="30" customHeight="1">
      <c r="E4726" s="10"/>
      <c r="K4726" s="10"/>
      <c r="M4726" s="10"/>
      <c r="N4726" s="11"/>
      <c r="O4726" s="11"/>
      <c r="P4726" s="19"/>
      <c r="Q4726" s="11"/>
      <c r="R4726" s="11"/>
      <c r="T4726" s="10"/>
      <c r="U4726" s="10"/>
    </row>
    <row r="4727" spans="5:21" s="8" customFormat="1" ht="30" customHeight="1">
      <c r="E4727" s="10"/>
      <c r="K4727" s="10"/>
      <c r="M4727" s="10"/>
      <c r="N4727" s="11"/>
      <c r="O4727" s="11"/>
      <c r="P4727" s="19"/>
      <c r="Q4727" s="11"/>
      <c r="R4727" s="11"/>
      <c r="T4727" s="10"/>
      <c r="U4727" s="10"/>
    </row>
    <row r="4728" spans="5:21" s="8" customFormat="1" ht="30" customHeight="1">
      <c r="E4728" s="10"/>
      <c r="K4728" s="10"/>
      <c r="M4728" s="10"/>
      <c r="N4728" s="11"/>
      <c r="O4728" s="11"/>
      <c r="P4728" s="19"/>
      <c r="Q4728" s="11"/>
      <c r="R4728" s="11"/>
      <c r="T4728" s="10"/>
      <c r="U4728" s="10"/>
    </row>
    <row r="4729" spans="5:21" s="8" customFormat="1" ht="30" customHeight="1">
      <c r="E4729" s="10"/>
      <c r="K4729" s="10"/>
      <c r="M4729" s="10"/>
      <c r="N4729" s="11"/>
      <c r="O4729" s="11"/>
      <c r="P4729" s="19"/>
      <c r="Q4729" s="11"/>
      <c r="R4729" s="11"/>
      <c r="T4729" s="10"/>
      <c r="U4729" s="10"/>
    </row>
    <row r="4730" spans="5:21" s="8" customFormat="1" ht="30" customHeight="1">
      <c r="E4730" s="10"/>
      <c r="K4730" s="10"/>
      <c r="M4730" s="10"/>
      <c r="N4730" s="11"/>
      <c r="O4730" s="11"/>
      <c r="P4730" s="19"/>
      <c r="Q4730" s="11"/>
      <c r="R4730" s="11"/>
      <c r="T4730" s="10"/>
      <c r="U4730" s="10"/>
    </row>
    <row r="4731" spans="5:21" s="8" customFormat="1" ht="30" customHeight="1">
      <c r="E4731" s="10"/>
      <c r="K4731" s="10"/>
      <c r="M4731" s="10"/>
      <c r="N4731" s="11"/>
      <c r="O4731" s="11"/>
      <c r="P4731" s="19"/>
      <c r="Q4731" s="11"/>
      <c r="R4731" s="11"/>
      <c r="T4731" s="10"/>
      <c r="U4731" s="10"/>
    </row>
    <row r="4732" spans="5:21" s="8" customFormat="1" ht="30" customHeight="1">
      <c r="E4732" s="10"/>
      <c r="K4732" s="10"/>
      <c r="M4732" s="10"/>
      <c r="N4732" s="11"/>
      <c r="O4732" s="11"/>
      <c r="P4732" s="19"/>
      <c r="Q4732" s="11"/>
      <c r="R4732" s="11"/>
      <c r="T4732" s="10"/>
      <c r="U4732" s="10"/>
    </row>
    <row r="4733" spans="5:21" s="8" customFormat="1" ht="30" customHeight="1">
      <c r="E4733" s="10"/>
      <c r="K4733" s="10"/>
      <c r="M4733" s="10"/>
      <c r="N4733" s="11"/>
      <c r="O4733" s="11"/>
      <c r="P4733" s="19"/>
      <c r="Q4733" s="11"/>
      <c r="R4733" s="11"/>
      <c r="T4733" s="10"/>
      <c r="U4733" s="10"/>
    </row>
    <row r="4734" spans="5:21" s="8" customFormat="1" ht="30" customHeight="1">
      <c r="E4734" s="10"/>
      <c r="K4734" s="10"/>
      <c r="M4734" s="10"/>
      <c r="N4734" s="11"/>
      <c r="O4734" s="11"/>
      <c r="P4734" s="19"/>
      <c r="Q4734" s="11"/>
      <c r="R4734" s="11"/>
      <c r="T4734" s="10"/>
      <c r="U4734" s="10"/>
    </row>
    <row r="4735" spans="5:21" s="8" customFormat="1" ht="30" customHeight="1">
      <c r="E4735" s="10"/>
      <c r="K4735" s="10"/>
      <c r="M4735" s="10"/>
      <c r="N4735" s="11"/>
      <c r="O4735" s="11"/>
      <c r="P4735" s="19"/>
      <c r="Q4735" s="11"/>
      <c r="R4735" s="11"/>
      <c r="T4735" s="10"/>
      <c r="U4735" s="10"/>
    </row>
    <row r="4736" spans="5:21" s="8" customFormat="1" ht="30" customHeight="1">
      <c r="E4736" s="10"/>
      <c r="K4736" s="10"/>
      <c r="M4736" s="10"/>
      <c r="N4736" s="11"/>
      <c r="O4736" s="11"/>
      <c r="P4736" s="19"/>
      <c r="Q4736" s="11"/>
      <c r="R4736" s="11"/>
      <c r="T4736" s="10"/>
      <c r="U4736" s="10"/>
    </row>
    <row r="4737" spans="5:21" s="8" customFormat="1" ht="30" customHeight="1">
      <c r="E4737" s="10"/>
      <c r="K4737" s="10"/>
      <c r="M4737" s="10"/>
      <c r="N4737" s="11"/>
      <c r="O4737" s="11"/>
      <c r="P4737" s="19"/>
      <c r="Q4737" s="11"/>
      <c r="R4737" s="11"/>
      <c r="T4737" s="10"/>
      <c r="U4737" s="10"/>
    </row>
    <row r="4738" spans="5:21" s="8" customFormat="1" ht="30" customHeight="1">
      <c r="E4738" s="10"/>
      <c r="K4738" s="10"/>
      <c r="M4738" s="10"/>
      <c r="N4738" s="11"/>
      <c r="O4738" s="11"/>
      <c r="P4738" s="19"/>
      <c r="Q4738" s="11"/>
      <c r="R4738" s="11"/>
      <c r="T4738" s="10"/>
      <c r="U4738" s="10"/>
    </row>
    <row r="4739" spans="5:21" s="8" customFormat="1" ht="30" customHeight="1">
      <c r="E4739" s="10"/>
      <c r="K4739" s="10"/>
      <c r="M4739" s="10"/>
      <c r="N4739" s="11"/>
      <c r="O4739" s="11"/>
      <c r="P4739" s="19"/>
      <c r="Q4739" s="11"/>
      <c r="R4739" s="11"/>
      <c r="T4739" s="10"/>
      <c r="U4739" s="10"/>
    </row>
    <row r="4740" spans="5:21" s="8" customFormat="1" ht="30" customHeight="1">
      <c r="E4740" s="10"/>
      <c r="K4740" s="10"/>
      <c r="M4740" s="10"/>
      <c r="N4740" s="11"/>
      <c r="O4740" s="11"/>
      <c r="P4740" s="19"/>
      <c r="Q4740" s="11"/>
      <c r="R4740" s="11"/>
      <c r="T4740" s="10"/>
      <c r="U4740" s="10"/>
    </row>
    <row r="4741" spans="5:21" s="8" customFormat="1" ht="30" customHeight="1">
      <c r="E4741" s="10"/>
      <c r="K4741" s="10"/>
      <c r="M4741" s="10"/>
      <c r="N4741" s="11"/>
      <c r="O4741" s="11"/>
      <c r="P4741" s="19"/>
      <c r="Q4741" s="11"/>
      <c r="R4741" s="11"/>
      <c r="T4741" s="10"/>
      <c r="U4741" s="10"/>
    </row>
    <row r="4742" spans="5:21" s="8" customFormat="1" ht="30" customHeight="1">
      <c r="E4742" s="10"/>
      <c r="K4742" s="10"/>
      <c r="M4742" s="10"/>
      <c r="N4742" s="11"/>
      <c r="O4742" s="11"/>
      <c r="P4742" s="19"/>
      <c r="Q4742" s="11"/>
      <c r="R4742" s="11"/>
      <c r="T4742" s="10"/>
      <c r="U4742" s="10"/>
    </row>
    <row r="4743" spans="5:21" s="8" customFormat="1" ht="30" customHeight="1">
      <c r="E4743" s="10"/>
      <c r="K4743" s="10"/>
      <c r="M4743" s="10"/>
      <c r="N4743" s="11"/>
      <c r="O4743" s="11"/>
      <c r="P4743" s="19"/>
      <c r="Q4743" s="11"/>
      <c r="R4743" s="11"/>
      <c r="T4743" s="10"/>
      <c r="U4743" s="10"/>
    </row>
    <row r="4744" spans="5:21" s="8" customFormat="1" ht="30" customHeight="1">
      <c r="E4744" s="10"/>
      <c r="K4744" s="10"/>
      <c r="M4744" s="10"/>
      <c r="N4744" s="11"/>
      <c r="O4744" s="11"/>
      <c r="P4744" s="19"/>
      <c r="Q4744" s="11"/>
      <c r="R4744" s="11"/>
      <c r="T4744" s="10"/>
      <c r="U4744" s="10"/>
    </row>
    <row r="4745" spans="5:21" s="8" customFormat="1" ht="30" customHeight="1">
      <c r="E4745" s="10"/>
      <c r="K4745" s="10"/>
      <c r="M4745" s="10"/>
      <c r="N4745" s="11"/>
      <c r="O4745" s="11"/>
      <c r="P4745" s="19"/>
      <c r="Q4745" s="11"/>
      <c r="R4745" s="11"/>
      <c r="T4745" s="10"/>
      <c r="U4745" s="10"/>
    </row>
    <row r="4746" spans="5:21" s="8" customFormat="1" ht="30" customHeight="1">
      <c r="E4746" s="10"/>
      <c r="K4746" s="10"/>
      <c r="M4746" s="10"/>
      <c r="N4746" s="11"/>
      <c r="O4746" s="11"/>
      <c r="P4746" s="19"/>
      <c r="Q4746" s="11"/>
      <c r="R4746" s="11"/>
      <c r="T4746" s="10"/>
      <c r="U4746" s="10"/>
    </row>
    <row r="4747" spans="5:21" s="8" customFormat="1" ht="30" customHeight="1">
      <c r="E4747" s="10"/>
      <c r="K4747" s="10"/>
      <c r="M4747" s="10"/>
      <c r="N4747" s="11"/>
      <c r="O4747" s="11"/>
      <c r="P4747" s="19"/>
      <c r="Q4747" s="11"/>
      <c r="R4747" s="11"/>
      <c r="T4747" s="10"/>
      <c r="U4747" s="10"/>
    </row>
    <row r="4748" spans="5:21" s="8" customFormat="1" ht="30" customHeight="1">
      <c r="E4748" s="10"/>
      <c r="K4748" s="10"/>
      <c r="M4748" s="10"/>
      <c r="N4748" s="11"/>
      <c r="O4748" s="11"/>
      <c r="P4748" s="19"/>
      <c r="Q4748" s="11"/>
      <c r="R4748" s="11"/>
      <c r="T4748" s="10"/>
      <c r="U4748" s="10"/>
    </row>
    <row r="4749" spans="5:21" s="8" customFormat="1" ht="30" customHeight="1">
      <c r="E4749" s="10"/>
      <c r="K4749" s="10"/>
      <c r="M4749" s="10"/>
      <c r="N4749" s="11"/>
      <c r="O4749" s="11"/>
      <c r="P4749" s="19"/>
      <c r="Q4749" s="11"/>
      <c r="R4749" s="11"/>
      <c r="T4749" s="10"/>
      <c r="U4749" s="10"/>
    </row>
    <row r="4750" spans="5:21" s="8" customFormat="1" ht="30" customHeight="1">
      <c r="E4750" s="10"/>
      <c r="K4750" s="10"/>
      <c r="M4750" s="10"/>
      <c r="N4750" s="11"/>
      <c r="O4750" s="11"/>
      <c r="P4750" s="19"/>
      <c r="Q4750" s="11"/>
      <c r="R4750" s="11"/>
      <c r="T4750" s="10"/>
      <c r="U4750" s="10"/>
    </row>
    <row r="4751" spans="5:21" s="8" customFormat="1" ht="30" customHeight="1">
      <c r="E4751" s="10"/>
      <c r="K4751" s="10"/>
      <c r="M4751" s="10"/>
      <c r="N4751" s="11"/>
      <c r="O4751" s="11"/>
      <c r="P4751" s="19"/>
      <c r="Q4751" s="11"/>
      <c r="R4751" s="11"/>
      <c r="T4751" s="10"/>
      <c r="U4751" s="10"/>
    </row>
    <row r="4752" spans="5:21" s="8" customFormat="1" ht="30" customHeight="1">
      <c r="E4752" s="10"/>
      <c r="K4752" s="10"/>
      <c r="M4752" s="10"/>
      <c r="N4752" s="11"/>
      <c r="O4752" s="11"/>
      <c r="P4752" s="19"/>
      <c r="Q4752" s="11"/>
      <c r="R4752" s="11"/>
      <c r="T4752" s="10"/>
      <c r="U4752" s="10"/>
    </row>
    <row r="4753" spans="5:21" s="8" customFormat="1" ht="30" customHeight="1">
      <c r="E4753" s="10"/>
      <c r="K4753" s="10"/>
      <c r="M4753" s="10"/>
      <c r="N4753" s="11"/>
      <c r="O4753" s="11"/>
      <c r="P4753" s="19"/>
      <c r="Q4753" s="11"/>
      <c r="R4753" s="11"/>
      <c r="T4753" s="10"/>
      <c r="U4753" s="10"/>
    </row>
    <row r="4754" spans="5:21" s="8" customFormat="1" ht="30" customHeight="1">
      <c r="E4754" s="10"/>
      <c r="K4754" s="10"/>
      <c r="M4754" s="10"/>
      <c r="N4754" s="11"/>
      <c r="O4754" s="11"/>
      <c r="P4754" s="19"/>
      <c r="Q4754" s="11"/>
      <c r="R4754" s="11"/>
      <c r="T4754" s="10"/>
      <c r="U4754" s="10"/>
    </row>
    <row r="4755" spans="5:21" s="8" customFormat="1" ht="30" customHeight="1">
      <c r="E4755" s="10"/>
      <c r="K4755" s="10"/>
      <c r="M4755" s="10"/>
      <c r="N4755" s="11"/>
      <c r="O4755" s="11"/>
      <c r="P4755" s="19"/>
      <c r="Q4755" s="11"/>
      <c r="R4755" s="11"/>
      <c r="T4755" s="10"/>
      <c r="U4755" s="10"/>
    </row>
    <row r="4756" spans="5:21" s="8" customFormat="1" ht="30" customHeight="1">
      <c r="E4756" s="10"/>
      <c r="K4756" s="10"/>
      <c r="M4756" s="10"/>
      <c r="N4756" s="11"/>
      <c r="O4756" s="11"/>
      <c r="P4756" s="19"/>
      <c r="Q4756" s="11"/>
      <c r="R4756" s="11"/>
      <c r="T4756" s="10"/>
      <c r="U4756" s="10"/>
    </row>
    <row r="4757" spans="5:21" s="8" customFormat="1" ht="30" customHeight="1">
      <c r="E4757" s="10"/>
      <c r="K4757" s="10"/>
      <c r="M4757" s="10"/>
      <c r="N4757" s="11"/>
      <c r="O4757" s="11"/>
      <c r="P4757" s="19"/>
      <c r="Q4757" s="11"/>
      <c r="R4757" s="11"/>
      <c r="T4757" s="10"/>
      <c r="U4757" s="10"/>
    </row>
    <row r="4758" spans="5:21" s="8" customFormat="1" ht="30" customHeight="1">
      <c r="E4758" s="10"/>
      <c r="K4758" s="10"/>
      <c r="M4758" s="10"/>
      <c r="N4758" s="11"/>
      <c r="O4758" s="11"/>
      <c r="P4758" s="19"/>
      <c r="Q4758" s="11"/>
      <c r="R4758" s="11"/>
      <c r="T4758" s="10"/>
      <c r="U4758" s="10"/>
    </row>
    <row r="4759" spans="5:21" s="8" customFormat="1" ht="30" customHeight="1">
      <c r="E4759" s="10"/>
      <c r="K4759" s="10"/>
      <c r="M4759" s="10"/>
      <c r="N4759" s="11"/>
      <c r="O4759" s="11"/>
      <c r="P4759" s="19"/>
      <c r="Q4759" s="11"/>
      <c r="R4759" s="11"/>
      <c r="T4759" s="10"/>
      <c r="U4759" s="10"/>
    </row>
    <row r="4760" spans="5:21" s="8" customFormat="1" ht="30" customHeight="1">
      <c r="E4760" s="10"/>
      <c r="K4760" s="10"/>
      <c r="M4760" s="10"/>
      <c r="N4760" s="11"/>
      <c r="O4760" s="11"/>
      <c r="P4760" s="19"/>
      <c r="Q4760" s="11"/>
      <c r="R4760" s="11"/>
      <c r="T4760" s="10"/>
      <c r="U4760" s="10"/>
    </row>
    <row r="4761" spans="5:21" s="8" customFormat="1" ht="30" customHeight="1">
      <c r="E4761" s="10"/>
      <c r="K4761" s="10"/>
      <c r="M4761" s="10"/>
      <c r="N4761" s="11"/>
      <c r="O4761" s="11"/>
      <c r="P4761" s="19"/>
      <c r="Q4761" s="11"/>
      <c r="R4761" s="11"/>
      <c r="T4761" s="10"/>
      <c r="U4761" s="10"/>
    </row>
    <row r="4762" spans="5:21" s="8" customFormat="1" ht="30" customHeight="1">
      <c r="E4762" s="10"/>
      <c r="K4762" s="10"/>
      <c r="M4762" s="10"/>
      <c r="N4762" s="11"/>
      <c r="O4762" s="11"/>
      <c r="P4762" s="19"/>
      <c r="Q4762" s="11"/>
      <c r="R4762" s="11"/>
      <c r="T4762" s="10"/>
      <c r="U4762" s="10"/>
    </row>
    <row r="4763" spans="5:21" s="8" customFormat="1" ht="30" customHeight="1">
      <c r="E4763" s="10"/>
      <c r="K4763" s="10"/>
      <c r="M4763" s="10"/>
      <c r="N4763" s="11"/>
      <c r="O4763" s="11"/>
      <c r="P4763" s="19"/>
      <c r="Q4763" s="11"/>
      <c r="R4763" s="11"/>
      <c r="T4763" s="10"/>
      <c r="U4763" s="10"/>
    </row>
    <row r="4764" spans="5:21" s="8" customFormat="1" ht="30" customHeight="1">
      <c r="E4764" s="10"/>
      <c r="K4764" s="10"/>
      <c r="M4764" s="10"/>
      <c r="N4764" s="11"/>
      <c r="O4764" s="11"/>
      <c r="P4764" s="19"/>
      <c r="Q4764" s="11"/>
      <c r="R4764" s="11"/>
      <c r="T4764" s="10"/>
      <c r="U4764" s="10"/>
    </row>
    <row r="4765" spans="5:21" s="8" customFormat="1" ht="30" customHeight="1">
      <c r="E4765" s="10"/>
      <c r="K4765" s="10"/>
      <c r="M4765" s="10"/>
      <c r="N4765" s="11"/>
      <c r="O4765" s="11"/>
      <c r="P4765" s="19"/>
      <c r="Q4765" s="11"/>
      <c r="R4765" s="11"/>
      <c r="T4765" s="10"/>
      <c r="U4765" s="10"/>
    </row>
    <row r="4766" spans="5:21" s="8" customFormat="1" ht="30" customHeight="1">
      <c r="E4766" s="10"/>
      <c r="K4766" s="10"/>
      <c r="M4766" s="10"/>
      <c r="N4766" s="11"/>
      <c r="O4766" s="11"/>
      <c r="P4766" s="19"/>
      <c r="Q4766" s="11"/>
      <c r="R4766" s="11"/>
      <c r="T4766" s="10"/>
      <c r="U4766" s="10"/>
    </row>
    <row r="4767" spans="5:21" s="8" customFormat="1" ht="30" customHeight="1">
      <c r="E4767" s="10"/>
      <c r="K4767" s="10"/>
      <c r="M4767" s="10"/>
      <c r="N4767" s="11"/>
      <c r="O4767" s="11"/>
      <c r="P4767" s="19"/>
      <c r="Q4767" s="11"/>
      <c r="R4767" s="11"/>
      <c r="T4767" s="10"/>
      <c r="U4767" s="10"/>
    </row>
    <row r="4768" spans="5:21" s="8" customFormat="1" ht="30" customHeight="1">
      <c r="E4768" s="10"/>
      <c r="K4768" s="10"/>
      <c r="M4768" s="10"/>
      <c r="N4768" s="11"/>
      <c r="O4768" s="11"/>
      <c r="P4768" s="19"/>
      <c r="Q4768" s="11"/>
      <c r="R4768" s="11"/>
      <c r="T4768" s="10"/>
      <c r="U4768" s="10"/>
    </row>
    <row r="4769" spans="5:21" s="8" customFormat="1" ht="30" customHeight="1">
      <c r="E4769" s="10"/>
      <c r="K4769" s="10"/>
      <c r="M4769" s="10"/>
      <c r="N4769" s="11"/>
      <c r="O4769" s="11"/>
      <c r="P4769" s="19"/>
      <c r="Q4769" s="11"/>
      <c r="R4769" s="11"/>
      <c r="T4769" s="10"/>
      <c r="U4769" s="10"/>
    </row>
    <row r="4770" spans="5:21" s="8" customFormat="1" ht="30" customHeight="1">
      <c r="E4770" s="10"/>
      <c r="K4770" s="10"/>
      <c r="M4770" s="10"/>
      <c r="N4770" s="11"/>
      <c r="O4770" s="11"/>
      <c r="P4770" s="19"/>
      <c r="Q4770" s="11"/>
      <c r="R4770" s="11"/>
      <c r="T4770" s="10"/>
      <c r="U4770" s="10"/>
    </row>
    <row r="4771" spans="5:21" s="8" customFormat="1" ht="30" customHeight="1">
      <c r="E4771" s="10"/>
      <c r="K4771" s="10"/>
      <c r="M4771" s="10"/>
      <c r="N4771" s="11"/>
      <c r="O4771" s="11"/>
      <c r="P4771" s="19"/>
      <c r="Q4771" s="11"/>
      <c r="R4771" s="11"/>
      <c r="T4771" s="10"/>
      <c r="U4771" s="10"/>
    </row>
    <row r="4772" spans="5:21" s="8" customFormat="1" ht="30" customHeight="1">
      <c r="E4772" s="10"/>
      <c r="K4772" s="10"/>
      <c r="M4772" s="10"/>
      <c r="N4772" s="11"/>
      <c r="O4772" s="11"/>
      <c r="P4772" s="19"/>
      <c r="Q4772" s="11"/>
      <c r="R4772" s="11"/>
      <c r="T4772" s="10"/>
      <c r="U4772" s="10"/>
    </row>
    <row r="4773" spans="5:21" s="8" customFormat="1" ht="30" customHeight="1">
      <c r="E4773" s="10"/>
      <c r="K4773" s="10"/>
      <c r="M4773" s="10"/>
      <c r="N4773" s="11"/>
      <c r="O4773" s="11"/>
      <c r="P4773" s="19"/>
      <c r="Q4773" s="11"/>
      <c r="R4773" s="11"/>
      <c r="T4773" s="10"/>
      <c r="U4773" s="10"/>
    </row>
    <row r="4774" spans="5:21" s="8" customFormat="1" ht="30" customHeight="1">
      <c r="E4774" s="10"/>
      <c r="K4774" s="10"/>
      <c r="M4774" s="10"/>
      <c r="N4774" s="11"/>
      <c r="O4774" s="11"/>
      <c r="P4774" s="19"/>
      <c r="Q4774" s="11"/>
      <c r="R4774" s="11"/>
      <c r="T4774" s="10"/>
      <c r="U4774" s="10"/>
    </row>
    <row r="4775" spans="5:21" s="8" customFormat="1" ht="30" customHeight="1">
      <c r="E4775" s="10"/>
      <c r="K4775" s="10"/>
      <c r="M4775" s="10"/>
      <c r="N4775" s="11"/>
      <c r="O4775" s="11"/>
      <c r="P4775" s="19"/>
      <c r="Q4775" s="11"/>
      <c r="R4775" s="11"/>
      <c r="T4775" s="10"/>
      <c r="U4775" s="10"/>
    </row>
    <row r="4776" spans="5:21" s="8" customFormat="1" ht="30" customHeight="1">
      <c r="E4776" s="10"/>
      <c r="K4776" s="10"/>
      <c r="M4776" s="10"/>
      <c r="N4776" s="11"/>
      <c r="O4776" s="11"/>
      <c r="P4776" s="19"/>
      <c r="Q4776" s="11"/>
      <c r="R4776" s="11"/>
      <c r="T4776" s="10"/>
      <c r="U4776" s="10"/>
    </row>
    <row r="4777" spans="5:21" s="8" customFormat="1" ht="30" customHeight="1">
      <c r="E4777" s="10"/>
      <c r="K4777" s="10"/>
      <c r="M4777" s="10"/>
      <c r="N4777" s="11"/>
      <c r="O4777" s="11"/>
      <c r="P4777" s="19"/>
      <c r="Q4777" s="11"/>
      <c r="R4777" s="11"/>
      <c r="T4777" s="10"/>
      <c r="U4777" s="10"/>
    </row>
    <row r="4778" spans="5:21" s="8" customFormat="1" ht="30" customHeight="1">
      <c r="E4778" s="10"/>
      <c r="K4778" s="10"/>
      <c r="M4778" s="10"/>
      <c r="N4778" s="11"/>
      <c r="O4778" s="11"/>
      <c r="P4778" s="19"/>
      <c r="Q4778" s="11"/>
      <c r="R4778" s="11"/>
      <c r="T4778" s="10"/>
      <c r="U4778" s="10"/>
    </row>
    <row r="4779" spans="5:21" s="8" customFormat="1" ht="30" customHeight="1">
      <c r="E4779" s="10"/>
      <c r="K4779" s="10"/>
      <c r="M4779" s="10"/>
      <c r="N4779" s="11"/>
      <c r="O4779" s="11"/>
      <c r="P4779" s="19"/>
      <c r="Q4779" s="11"/>
      <c r="R4779" s="11"/>
      <c r="T4779" s="10"/>
      <c r="U4779" s="10"/>
    </row>
    <row r="4780" spans="5:21" s="8" customFormat="1" ht="30" customHeight="1">
      <c r="E4780" s="10"/>
      <c r="K4780" s="10"/>
      <c r="M4780" s="10"/>
      <c r="N4780" s="11"/>
      <c r="O4780" s="11"/>
      <c r="P4780" s="19"/>
      <c r="Q4780" s="11"/>
      <c r="R4780" s="11"/>
      <c r="T4780" s="10"/>
      <c r="U4780" s="10"/>
    </row>
    <row r="4781" spans="5:21" s="8" customFormat="1" ht="30" customHeight="1">
      <c r="E4781" s="10"/>
      <c r="K4781" s="10"/>
      <c r="M4781" s="10"/>
      <c r="N4781" s="11"/>
      <c r="O4781" s="11"/>
      <c r="P4781" s="19"/>
      <c r="Q4781" s="11"/>
      <c r="R4781" s="11"/>
      <c r="T4781" s="10"/>
      <c r="U4781" s="10"/>
    </row>
    <row r="4782" spans="5:21" s="8" customFormat="1" ht="30" customHeight="1">
      <c r="E4782" s="10"/>
      <c r="K4782" s="10"/>
      <c r="M4782" s="10"/>
      <c r="N4782" s="11"/>
      <c r="O4782" s="11"/>
      <c r="P4782" s="19"/>
      <c r="Q4782" s="11"/>
      <c r="R4782" s="11"/>
      <c r="T4782" s="10"/>
      <c r="U4782" s="10"/>
    </row>
    <row r="4783" spans="5:21" s="8" customFormat="1" ht="30" customHeight="1">
      <c r="E4783" s="10"/>
      <c r="K4783" s="10"/>
      <c r="M4783" s="10"/>
      <c r="N4783" s="11"/>
      <c r="O4783" s="11"/>
      <c r="P4783" s="19"/>
      <c r="Q4783" s="11"/>
      <c r="R4783" s="11"/>
      <c r="T4783" s="10"/>
      <c r="U4783" s="10"/>
    </row>
    <row r="4784" spans="5:21" s="8" customFormat="1" ht="30" customHeight="1">
      <c r="E4784" s="10"/>
      <c r="K4784" s="10"/>
      <c r="M4784" s="10"/>
      <c r="N4784" s="11"/>
      <c r="O4784" s="11"/>
      <c r="P4784" s="19"/>
      <c r="Q4784" s="11"/>
      <c r="R4784" s="11"/>
      <c r="T4784" s="10"/>
      <c r="U4784" s="10"/>
    </row>
    <row r="4785" spans="5:21" s="8" customFormat="1" ht="30" customHeight="1">
      <c r="E4785" s="10"/>
      <c r="K4785" s="10"/>
      <c r="M4785" s="10"/>
      <c r="N4785" s="11"/>
      <c r="O4785" s="11"/>
      <c r="P4785" s="19"/>
      <c r="Q4785" s="11"/>
      <c r="R4785" s="11"/>
      <c r="T4785" s="10"/>
      <c r="U4785" s="10"/>
    </row>
    <row r="4786" spans="5:21" s="8" customFormat="1" ht="30" customHeight="1">
      <c r="E4786" s="10"/>
      <c r="K4786" s="10"/>
      <c r="M4786" s="10"/>
      <c r="N4786" s="11"/>
      <c r="O4786" s="11"/>
      <c r="P4786" s="19"/>
      <c r="Q4786" s="11"/>
      <c r="R4786" s="11"/>
      <c r="T4786" s="10"/>
      <c r="U4786" s="10"/>
    </row>
    <row r="4787" spans="5:21" s="8" customFormat="1" ht="30" customHeight="1">
      <c r="E4787" s="10"/>
      <c r="K4787" s="10"/>
      <c r="M4787" s="10"/>
      <c r="N4787" s="11"/>
      <c r="O4787" s="11"/>
      <c r="P4787" s="19"/>
      <c r="Q4787" s="11"/>
      <c r="R4787" s="11"/>
      <c r="T4787" s="10"/>
      <c r="U4787" s="10"/>
    </row>
    <row r="4788" spans="5:21" s="8" customFormat="1" ht="30" customHeight="1">
      <c r="E4788" s="10"/>
      <c r="K4788" s="10"/>
      <c r="M4788" s="10"/>
      <c r="N4788" s="11"/>
      <c r="O4788" s="11"/>
      <c r="P4788" s="19"/>
      <c r="Q4788" s="11"/>
      <c r="R4788" s="11"/>
      <c r="T4788" s="10"/>
      <c r="U4788" s="10"/>
    </row>
    <row r="4789" spans="5:21" s="8" customFormat="1" ht="30" customHeight="1">
      <c r="E4789" s="10"/>
      <c r="K4789" s="10"/>
      <c r="M4789" s="10"/>
      <c r="N4789" s="11"/>
      <c r="O4789" s="11"/>
      <c r="P4789" s="19"/>
      <c r="Q4789" s="11"/>
      <c r="R4789" s="11"/>
      <c r="T4789" s="10"/>
      <c r="U4789" s="10"/>
    </row>
    <row r="4790" spans="5:21" s="8" customFormat="1" ht="30" customHeight="1">
      <c r="E4790" s="10"/>
      <c r="K4790" s="10"/>
      <c r="M4790" s="10"/>
      <c r="N4790" s="11"/>
      <c r="O4790" s="11"/>
      <c r="P4790" s="19"/>
      <c r="Q4790" s="11"/>
      <c r="R4790" s="11"/>
      <c r="T4790" s="10"/>
      <c r="U4790" s="10"/>
    </row>
    <row r="4791" spans="5:21" s="8" customFormat="1" ht="30" customHeight="1">
      <c r="E4791" s="10"/>
      <c r="K4791" s="10"/>
      <c r="M4791" s="10"/>
      <c r="N4791" s="11"/>
      <c r="O4791" s="11"/>
      <c r="P4791" s="19"/>
      <c r="Q4791" s="11"/>
      <c r="R4791" s="11"/>
      <c r="T4791" s="10"/>
      <c r="U4791" s="10"/>
    </row>
    <row r="4792" spans="5:21" s="8" customFormat="1" ht="30" customHeight="1">
      <c r="E4792" s="10"/>
      <c r="K4792" s="10"/>
      <c r="M4792" s="10"/>
      <c r="N4792" s="11"/>
      <c r="O4792" s="11"/>
      <c r="P4792" s="19"/>
      <c r="Q4792" s="11"/>
      <c r="R4792" s="11"/>
      <c r="T4792" s="10"/>
      <c r="U4792" s="10"/>
    </row>
    <row r="4793" spans="5:21" s="8" customFormat="1" ht="30" customHeight="1">
      <c r="E4793" s="10"/>
      <c r="K4793" s="10"/>
      <c r="M4793" s="10"/>
      <c r="N4793" s="11"/>
      <c r="O4793" s="11"/>
      <c r="P4793" s="19"/>
      <c r="Q4793" s="11"/>
      <c r="R4793" s="11"/>
      <c r="T4793" s="10"/>
      <c r="U4793" s="10"/>
    </row>
    <row r="4794" spans="5:21" s="8" customFormat="1" ht="30" customHeight="1">
      <c r="E4794" s="10"/>
      <c r="K4794" s="10"/>
      <c r="M4794" s="10"/>
      <c r="N4794" s="11"/>
      <c r="O4794" s="11"/>
      <c r="P4794" s="19"/>
      <c r="Q4794" s="11"/>
      <c r="R4794" s="11"/>
      <c r="T4794" s="10"/>
      <c r="U4794" s="10"/>
    </row>
    <row r="4795" spans="5:21" s="8" customFormat="1" ht="30" customHeight="1">
      <c r="E4795" s="10"/>
      <c r="K4795" s="10"/>
      <c r="M4795" s="10"/>
      <c r="N4795" s="11"/>
      <c r="O4795" s="11"/>
      <c r="P4795" s="19"/>
      <c r="Q4795" s="11"/>
      <c r="R4795" s="11"/>
      <c r="T4795" s="10"/>
      <c r="U4795" s="10"/>
    </row>
    <row r="4796" spans="5:21" s="8" customFormat="1" ht="30" customHeight="1">
      <c r="E4796" s="10"/>
      <c r="K4796" s="10"/>
      <c r="M4796" s="10"/>
      <c r="N4796" s="11"/>
      <c r="O4796" s="11"/>
      <c r="P4796" s="19"/>
      <c r="Q4796" s="11"/>
      <c r="R4796" s="11"/>
      <c r="T4796" s="10"/>
      <c r="U4796" s="10"/>
    </row>
    <row r="4797" spans="5:21" s="8" customFormat="1" ht="30" customHeight="1">
      <c r="E4797" s="10"/>
      <c r="K4797" s="10"/>
      <c r="M4797" s="10"/>
      <c r="N4797" s="11"/>
      <c r="O4797" s="11"/>
      <c r="P4797" s="19"/>
      <c r="Q4797" s="11"/>
      <c r="R4797" s="11"/>
      <c r="T4797" s="10"/>
      <c r="U4797" s="10"/>
    </row>
    <row r="4798" spans="5:21" s="8" customFormat="1" ht="30" customHeight="1">
      <c r="E4798" s="10"/>
      <c r="K4798" s="10"/>
      <c r="M4798" s="10"/>
      <c r="N4798" s="11"/>
      <c r="O4798" s="11"/>
      <c r="P4798" s="19"/>
      <c r="Q4798" s="11"/>
      <c r="R4798" s="11"/>
      <c r="T4798" s="10"/>
      <c r="U4798" s="10"/>
    </row>
    <row r="4799" spans="5:21" s="8" customFormat="1" ht="30" customHeight="1">
      <c r="E4799" s="10"/>
      <c r="K4799" s="10"/>
      <c r="M4799" s="10"/>
      <c r="N4799" s="11"/>
      <c r="O4799" s="11"/>
      <c r="P4799" s="19"/>
      <c r="Q4799" s="11"/>
      <c r="R4799" s="11"/>
      <c r="T4799" s="10"/>
      <c r="U4799" s="10"/>
    </row>
    <row r="4800" spans="5:21" s="8" customFormat="1" ht="30" customHeight="1">
      <c r="E4800" s="10"/>
      <c r="K4800" s="10"/>
      <c r="M4800" s="10"/>
      <c r="N4800" s="11"/>
      <c r="O4800" s="11"/>
      <c r="P4800" s="19"/>
      <c r="Q4800" s="11"/>
      <c r="R4800" s="11"/>
      <c r="T4800" s="10"/>
      <c r="U4800" s="10"/>
    </row>
    <row r="4801" spans="5:21" s="8" customFormat="1" ht="30" customHeight="1">
      <c r="E4801" s="10"/>
      <c r="K4801" s="10"/>
      <c r="M4801" s="10"/>
      <c r="N4801" s="11"/>
      <c r="O4801" s="11"/>
      <c r="P4801" s="19"/>
      <c r="Q4801" s="11"/>
      <c r="R4801" s="11"/>
      <c r="T4801" s="10"/>
      <c r="U4801" s="10"/>
    </row>
    <row r="4802" spans="5:21" s="8" customFormat="1" ht="30" customHeight="1">
      <c r="E4802" s="10"/>
      <c r="K4802" s="10"/>
      <c r="M4802" s="10"/>
      <c r="N4802" s="11"/>
      <c r="O4802" s="11"/>
      <c r="P4802" s="19"/>
      <c r="Q4802" s="11"/>
      <c r="R4802" s="11"/>
      <c r="T4802" s="10"/>
      <c r="U4802" s="10"/>
    </row>
    <row r="4803" spans="5:21" s="8" customFormat="1" ht="30" customHeight="1">
      <c r="E4803" s="10"/>
      <c r="K4803" s="10"/>
      <c r="M4803" s="10"/>
      <c r="N4803" s="11"/>
      <c r="O4803" s="11"/>
      <c r="P4803" s="19"/>
      <c r="Q4803" s="11"/>
      <c r="R4803" s="11"/>
      <c r="T4803" s="10"/>
      <c r="U4803" s="10"/>
    </row>
    <row r="4804" spans="5:21" s="8" customFormat="1" ht="30" customHeight="1">
      <c r="E4804" s="10"/>
      <c r="K4804" s="10"/>
      <c r="M4804" s="10"/>
      <c r="N4804" s="11"/>
      <c r="O4804" s="11"/>
      <c r="P4804" s="19"/>
      <c r="Q4804" s="11"/>
      <c r="R4804" s="11"/>
      <c r="T4804" s="10"/>
      <c r="U4804" s="10"/>
    </row>
    <row r="4805" spans="5:21" s="8" customFormat="1" ht="30" customHeight="1">
      <c r="E4805" s="10"/>
      <c r="K4805" s="10"/>
      <c r="M4805" s="10"/>
      <c r="N4805" s="11"/>
      <c r="O4805" s="11"/>
      <c r="P4805" s="19"/>
      <c r="Q4805" s="11"/>
      <c r="R4805" s="11"/>
      <c r="T4805" s="10"/>
      <c r="U4805" s="10"/>
    </row>
    <row r="4806" spans="5:21" s="8" customFormat="1" ht="30" customHeight="1">
      <c r="E4806" s="10"/>
      <c r="K4806" s="10"/>
      <c r="M4806" s="10"/>
      <c r="N4806" s="11"/>
      <c r="O4806" s="11"/>
      <c r="P4806" s="19"/>
      <c r="Q4806" s="11"/>
      <c r="R4806" s="11"/>
      <c r="T4806" s="10"/>
      <c r="U4806" s="10"/>
    </row>
    <row r="4807" spans="5:21" s="8" customFormat="1" ht="30" customHeight="1">
      <c r="E4807" s="10"/>
      <c r="K4807" s="10"/>
      <c r="M4807" s="10"/>
      <c r="N4807" s="11"/>
      <c r="O4807" s="11"/>
      <c r="P4807" s="19"/>
      <c r="Q4807" s="11"/>
      <c r="R4807" s="11"/>
      <c r="T4807" s="10"/>
      <c r="U4807" s="10"/>
    </row>
    <row r="4808" spans="5:21" s="8" customFormat="1" ht="30" customHeight="1">
      <c r="E4808" s="10"/>
      <c r="K4808" s="10"/>
      <c r="M4808" s="10"/>
      <c r="N4808" s="11"/>
      <c r="O4808" s="11"/>
      <c r="P4808" s="19"/>
      <c r="Q4808" s="11"/>
      <c r="R4808" s="11"/>
      <c r="T4808" s="10"/>
      <c r="U4808" s="10"/>
    </row>
    <row r="4809" spans="5:21" s="8" customFormat="1" ht="30" customHeight="1">
      <c r="E4809" s="10"/>
      <c r="K4809" s="10"/>
      <c r="M4809" s="10"/>
      <c r="N4809" s="11"/>
      <c r="O4809" s="11"/>
      <c r="P4809" s="19"/>
      <c r="Q4809" s="11"/>
      <c r="R4809" s="11"/>
      <c r="T4809" s="10"/>
      <c r="U4809" s="10"/>
    </row>
    <row r="4810" spans="5:21" s="8" customFormat="1" ht="30" customHeight="1">
      <c r="E4810" s="10"/>
      <c r="K4810" s="10"/>
      <c r="M4810" s="10"/>
      <c r="N4810" s="11"/>
      <c r="O4810" s="11"/>
      <c r="P4810" s="19"/>
      <c r="Q4810" s="11"/>
      <c r="R4810" s="11"/>
      <c r="T4810" s="10"/>
      <c r="U4810" s="10"/>
    </row>
    <row r="4811" spans="5:21" s="8" customFormat="1" ht="30" customHeight="1">
      <c r="E4811" s="10"/>
      <c r="K4811" s="10"/>
      <c r="M4811" s="10"/>
      <c r="N4811" s="11"/>
      <c r="O4811" s="11"/>
      <c r="P4811" s="19"/>
      <c r="Q4811" s="11"/>
      <c r="R4811" s="11"/>
      <c r="T4811" s="10"/>
      <c r="U4811" s="10"/>
    </row>
    <row r="4812" spans="5:21" s="8" customFormat="1" ht="30" customHeight="1">
      <c r="E4812" s="10"/>
      <c r="K4812" s="10"/>
      <c r="M4812" s="10"/>
      <c r="N4812" s="11"/>
      <c r="O4812" s="11"/>
      <c r="P4812" s="19"/>
      <c r="Q4812" s="11"/>
      <c r="R4812" s="11"/>
      <c r="T4812" s="10"/>
      <c r="U4812" s="10"/>
    </row>
    <row r="4813" spans="5:21" s="8" customFormat="1" ht="30" customHeight="1">
      <c r="E4813" s="10"/>
      <c r="K4813" s="10"/>
      <c r="M4813" s="10"/>
      <c r="N4813" s="11"/>
      <c r="O4813" s="11"/>
      <c r="P4813" s="19"/>
      <c r="Q4813" s="11"/>
      <c r="R4813" s="11"/>
      <c r="T4813" s="10"/>
      <c r="U4813" s="10"/>
    </row>
    <row r="4814" spans="5:21" s="8" customFormat="1" ht="30" customHeight="1">
      <c r="E4814" s="10"/>
      <c r="K4814" s="10"/>
      <c r="M4814" s="10"/>
      <c r="N4814" s="11"/>
      <c r="O4814" s="11"/>
      <c r="P4814" s="19"/>
      <c r="Q4814" s="11"/>
      <c r="R4814" s="11"/>
      <c r="T4814" s="10"/>
      <c r="U4814" s="10"/>
    </row>
    <row r="4815" spans="5:21" s="8" customFormat="1" ht="30" customHeight="1">
      <c r="E4815" s="10"/>
      <c r="K4815" s="10"/>
      <c r="M4815" s="10"/>
      <c r="N4815" s="11"/>
      <c r="O4815" s="11"/>
      <c r="P4815" s="19"/>
      <c r="Q4815" s="11"/>
      <c r="R4815" s="11"/>
      <c r="T4815" s="10"/>
      <c r="U4815" s="10"/>
    </row>
    <row r="4816" spans="5:21" s="8" customFormat="1" ht="30" customHeight="1">
      <c r="E4816" s="10"/>
      <c r="K4816" s="10"/>
      <c r="M4816" s="10"/>
      <c r="N4816" s="11"/>
      <c r="O4816" s="11"/>
      <c r="P4816" s="19"/>
      <c r="Q4816" s="11"/>
      <c r="R4816" s="11"/>
      <c r="T4816" s="10"/>
      <c r="U4816" s="10"/>
    </row>
    <row r="4817" spans="5:21" s="8" customFormat="1" ht="30" customHeight="1">
      <c r="E4817" s="10"/>
      <c r="K4817" s="10"/>
      <c r="M4817" s="10"/>
      <c r="N4817" s="11"/>
      <c r="O4817" s="11"/>
      <c r="P4817" s="19"/>
      <c r="Q4817" s="11"/>
      <c r="R4817" s="11"/>
      <c r="T4817" s="10"/>
      <c r="U4817" s="10"/>
    </row>
    <row r="4818" spans="5:21" s="8" customFormat="1" ht="30" customHeight="1">
      <c r="E4818" s="10"/>
      <c r="K4818" s="10"/>
      <c r="M4818" s="10"/>
      <c r="N4818" s="11"/>
      <c r="O4818" s="11"/>
      <c r="P4818" s="19"/>
      <c r="Q4818" s="11"/>
      <c r="R4818" s="11"/>
      <c r="T4818" s="10"/>
      <c r="U4818" s="10"/>
    </row>
    <row r="4819" spans="5:21" s="8" customFormat="1" ht="30" customHeight="1">
      <c r="E4819" s="10"/>
      <c r="K4819" s="10"/>
      <c r="M4819" s="10"/>
      <c r="N4819" s="11"/>
      <c r="O4819" s="11"/>
      <c r="P4819" s="19"/>
      <c r="Q4819" s="11"/>
      <c r="R4819" s="11"/>
      <c r="T4819" s="10"/>
      <c r="U4819" s="10"/>
    </row>
    <row r="4820" spans="5:21" s="8" customFormat="1" ht="30" customHeight="1">
      <c r="E4820" s="10"/>
      <c r="K4820" s="10"/>
      <c r="M4820" s="10"/>
      <c r="N4820" s="11"/>
      <c r="O4820" s="11"/>
      <c r="P4820" s="19"/>
      <c r="Q4820" s="11"/>
      <c r="R4820" s="11"/>
      <c r="T4820" s="10"/>
      <c r="U4820" s="10"/>
    </row>
    <row r="4821" spans="5:21" s="8" customFormat="1" ht="30" customHeight="1">
      <c r="E4821" s="10"/>
      <c r="K4821" s="10"/>
      <c r="M4821" s="10"/>
      <c r="N4821" s="11"/>
      <c r="O4821" s="11"/>
      <c r="P4821" s="19"/>
      <c r="Q4821" s="11"/>
      <c r="R4821" s="11"/>
      <c r="T4821" s="10"/>
      <c r="U4821" s="10"/>
    </row>
    <row r="4822" spans="5:21" s="8" customFormat="1" ht="30" customHeight="1">
      <c r="E4822" s="10"/>
      <c r="K4822" s="10"/>
      <c r="M4822" s="10"/>
      <c r="N4822" s="11"/>
      <c r="O4822" s="11"/>
      <c r="P4822" s="19"/>
      <c r="Q4822" s="11"/>
      <c r="R4822" s="11"/>
      <c r="T4822" s="10"/>
      <c r="U4822" s="10"/>
    </row>
    <row r="4823" spans="5:21" s="8" customFormat="1" ht="30" customHeight="1">
      <c r="E4823" s="10"/>
      <c r="K4823" s="10"/>
      <c r="M4823" s="10"/>
      <c r="N4823" s="11"/>
      <c r="O4823" s="11"/>
      <c r="P4823" s="19"/>
      <c r="Q4823" s="11"/>
      <c r="R4823" s="11"/>
      <c r="T4823" s="10"/>
      <c r="U4823" s="10"/>
    </row>
    <row r="4824" spans="5:21" s="8" customFormat="1" ht="30" customHeight="1">
      <c r="E4824" s="10"/>
      <c r="K4824" s="10"/>
      <c r="M4824" s="10"/>
      <c r="N4824" s="11"/>
      <c r="O4824" s="11"/>
      <c r="P4824" s="19"/>
      <c r="Q4824" s="11"/>
      <c r="R4824" s="11"/>
      <c r="T4824" s="10"/>
      <c r="U4824" s="10"/>
    </row>
    <row r="4825" spans="5:21" s="8" customFormat="1" ht="30" customHeight="1">
      <c r="E4825" s="10"/>
      <c r="K4825" s="10"/>
      <c r="M4825" s="10"/>
      <c r="N4825" s="11"/>
      <c r="O4825" s="11"/>
      <c r="P4825" s="19"/>
      <c r="Q4825" s="11"/>
      <c r="R4825" s="11"/>
      <c r="T4825" s="10"/>
      <c r="U4825" s="10"/>
    </row>
    <row r="4826" spans="5:21" s="8" customFormat="1" ht="30" customHeight="1">
      <c r="E4826" s="10"/>
      <c r="K4826" s="10"/>
      <c r="M4826" s="10"/>
      <c r="N4826" s="11"/>
      <c r="O4826" s="11"/>
      <c r="P4826" s="19"/>
      <c r="Q4826" s="11"/>
      <c r="R4826" s="11"/>
      <c r="T4826" s="10"/>
      <c r="U4826" s="10"/>
    </row>
    <row r="4827" spans="5:21" s="8" customFormat="1" ht="30" customHeight="1">
      <c r="E4827" s="10"/>
      <c r="K4827" s="10"/>
      <c r="M4827" s="10"/>
      <c r="N4827" s="11"/>
      <c r="O4827" s="11"/>
      <c r="P4827" s="19"/>
      <c r="Q4827" s="11"/>
      <c r="R4827" s="11"/>
      <c r="T4827" s="10"/>
      <c r="U4827" s="10"/>
    </row>
    <row r="4828" spans="5:21" s="8" customFormat="1" ht="30" customHeight="1">
      <c r="E4828" s="10"/>
      <c r="K4828" s="10"/>
      <c r="M4828" s="10"/>
      <c r="N4828" s="11"/>
      <c r="O4828" s="11"/>
      <c r="P4828" s="19"/>
      <c r="Q4828" s="11"/>
      <c r="R4828" s="11"/>
      <c r="T4828" s="10"/>
      <c r="U4828" s="10"/>
    </row>
    <row r="4829" spans="5:21" s="8" customFormat="1" ht="30" customHeight="1">
      <c r="E4829" s="10"/>
      <c r="K4829" s="10"/>
      <c r="M4829" s="10"/>
      <c r="N4829" s="11"/>
      <c r="O4829" s="11"/>
      <c r="P4829" s="19"/>
      <c r="Q4829" s="11"/>
      <c r="R4829" s="11"/>
      <c r="T4829" s="10"/>
      <c r="U4829" s="10"/>
    </row>
    <row r="4830" spans="5:21" s="8" customFormat="1" ht="30" customHeight="1">
      <c r="E4830" s="10"/>
      <c r="K4830" s="10"/>
      <c r="M4830" s="10"/>
      <c r="N4830" s="11"/>
      <c r="O4830" s="11"/>
      <c r="P4830" s="19"/>
      <c r="Q4830" s="11"/>
      <c r="R4830" s="11"/>
      <c r="T4830" s="10"/>
      <c r="U4830" s="10"/>
    </row>
    <row r="4831" spans="5:21" s="8" customFormat="1" ht="30" customHeight="1">
      <c r="E4831" s="10"/>
      <c r="K4831" s="10"/>
      <c r="M4831" s="10"/>
      <c r="N4831" s="11"/>
      <c r="O4831" s="11"/>
      <c r="P4831" s="19"/>
      <c r="Q4831" s="11"/>
      <c r="R4831" s="11"/>
      <c r="T4831" s="10"/>
      <c r="U4831" s="10"/>
    </row>
    <row r="4832" spans="5:21" s="8" customFormat="1" ht="30" customHeight="1">
      <c r="E4832" s="10"/>
      <c r="K4832" s="10"/>
      <c r="M4832" s="10"/>
      <c r="N4832" s="11"/>
      <c r="O4832" s="11"/>
      <c r="P4832" s="19"/>
      <c r="Q4832" s="11"/>
      <c r="R4832" s="11"/>
      <c r="T4832" s="10"/>
      <c r="U4832" s="10"/>
    </row>
    <row r="4833" spans="5:21" s="8" customFormat="1" ht="30" customHeight="1">
      <c r="E4833" s="10"/>
      <c r="K4833" s="10"/>
      <c r="M4833" s="10"/>
      <c r="N4833" s="11"/>
      <c r="O4833" s="11"/>
      <c r="P4833" s="19"/>
      <c r="Q4833" s="11"/>
      <c r="R4833" s="11"/>
      <c r="T4833" s="10"/>
      <c r="U4833" s="10"/>
    </row>
    <row r="4834" spans="5:21" s="8" customFormat="1" ht="30" customHeight="1">
      <c r="E4834" s="10"/>
      <c r="K4834" s="10"/>
      <c r="M4834" s="10"/>
      <c r="N4834" s="11"/>
      <c r="O4834" s="11"/>
      <c r="P4834" s="19"/>
      <c r="Q4834" s="11"/>
      <c r="R4834" s="11"/>
      <c r="T4834" s="10"/>
      <c r="U4834" s="10"/>
    </row>
    <row r="4835" spans="5:21" s="8" customFormat="1" ht="30" customHeight="1">
      <c r="E4835" s="10"/>
      <c r="K4835" s="10"/>
      <c r="M4835" s="10"/>
      <c r="N4835" s="11"/>
      <c r="O4835" s="11"/>
      <c r="P4835" s="19"/>
      <c r="Q4835" s="11"/>
      <c r="R4835" s="11"/>
      <c r="T4835" s="10"/>
      <c r="U4835" s="10"/>
    </row>
    <row r="4836" spans="5:21" s="8" customFormat="1" ht="30" customHeight="1">
      <c r="E4836" s="10"/>
      <c r="K4836" s="10"/>
      <c r="M4836" s="10"/>
      <c r="N4836" s="11"/>
      <c r="O4836" s="11"/>
      <c r="P4836" s="19"/>
      <c r="Q4836" s="11"/>
      <c r="R4836" s="11"/>
      <c r="T4836" s="10"/>
      <c r="U4836" s="10"/>
    </row>
    <row r="4837" spans="5:21" s="8" customFormat="1" ht="30" customHeight="1">
      <c r="E4837" s="10"/>
      <c r="K4837" s="10"/>
      <c r="M4837" s="10"/>
      <c r="N4837" s="11"/>
      <c r="O4837" s="11"/>
      <c r="P4837" s="19"/>
      <c r="Q4837" s="11"/>
      <c r="R4837" s="11"/>
      <c r="T4837" s="10"/>
      <c r="U4837" s="10"/>
    </row>
    <row r="4838" spans="5:21" s="8" customFormat="1" ht="30" customHeight="1">
      <c r="E4838" s="10"/>
      <c r="K4838" s="10"/>
      <c r="M4838" s="10"/>
      <c r="N4838" s="11"/>
      <c r="O4838" s="11"/>
      <c r="P4838" s="19"/>
      <c r="Q4838" s="11"/>
      <c r="R4838" s="11"/>
      <c r="T4838" s="10"/>
      <c r="U4838" s="10"/>
    </row>
    <row r="4839" spans="5:21" s="8" customFormat="1" ht="30" customHeight="1">
      <c r="E4839" s="10"/>
      <c r="K4839" s="10"/>
      <c r="M4839" s="10"/>
      <c r="N4839" s="11"/>
      <c r="O4839" s="11"/>
      <c r="P4839" s="19"/>
      <c r="Q4839" s="11"/>
      <c r="R4839" s="11"/>
      <c r="T4839" s="10"/>
      <c r="U4839" s="10"/>
    </row>
    <row r="4840" spans="5:21" s="8" customFormat="1" ht="30" customHeight="1">
      <c r="E4840" s="10"/>
      <c r="K4840" s="10"/>
      <c r="M4840" s="10"/>
      <c r="N4840" s="11"/>
      <c r="O4840" s="11"/>
      <c r="P4840" s="19"/>
      <c r="Q4840" s="11"/>
      <c r="R4840" s="11"/>
      <c r="T4840" s="10"/>
      <c r="U4840" s="10"/>
    </row>
    <row r="4841" spans="5:21" s="8" customFormat="1" ht="30" customHeight="1">
      <c r="E4841" s="10"/>
      <c r="K4841" s="10"/>
      <c r="M4841" s="10"/>
      <c r="N4841" s="11"/>
      <c r="O4841" s="11"/>
      <c r="P4841" s="19"/>
      <c r="Q4841" s="11"/>
      <c r="R4841" s="11"/>
      <c r="T4841" s="10"/>
      <c r="U4841" s="10"/>
    </row>
    <row r="4842" spans="5:21" s="8" customFormat="1" ht="30" customHeight="1">
      <c r="E4842" s="10"/>
      <c r="K4842" s="10"/>
      <c r="M4842" s="10"/>
      <c r="N4842" s="11"/>
      <c r="O4842" s="11"/>
      <c r="P4842" s="19"/>
      <c r="Q4842" s="11"/>
      <c r="R4842" s="11"/>
      <c r="T4842" s="10"/>
      <c r="U4842" s="10"/>
    </row>
    <row r="4843" spans="5:21" s="8" customFormat="1" ht="30" customHeight="1">
      <c r="E4843" s="10"/>
      <c r="K4843" s="10"/>
      <c r="M4843" s="10"/>
      <c r="N4843" s="11"/>
      <c r="O4843" s="11"/>
      <c r="P4843" s="19"/>
      <c r="Q4843" s="11"/>
      <c r="R4843" s="11"/>
      <c r="T4843" s="10"/>
      <c r="U4843" s="10"/>
    </row>
    <row r="4844" spans="5:21" s="8" customFormat="1" ht="30" customHeight="1">
      <c r="E4844" s="10"/>
      <c r="K4844" s="10"/>
      <c r="M4844" s="10"/>
      <c r="N4844" s="11"/>
      <c r="O4844" s="11"/>
      <c r="P4844" s="19"/>
      <c r="Q4844" s="11"/>
      <c r="R4844" s="11"/>
      <c r="T4844" s="10"/>
      <c r="U4844" s="10"/>
    </row>
    <row r="4845" spans="5:21" s="8" customFormat="1" ht="30" customHeight="1">
      <c r="E4845" s="10"/>
      <c r="K4845" s="10"/>
      <c r="M4845" s="10"/>
      <c r="N4845" s="11"/>
      <c r="O4845" s="11"/>
      <c r="P4845" s="19"/>
      <c r="Q4845" s="11"/>
      <c r="R4845" s="11"/>
      <c r="T4845" s="10"/>
      <c r="U4845" s="10"/>
    </row>
    <row r="4846" spans="5:21" s="8" customFormat="1" ht="30" customHeight="1">
      <c r="E4846" s="10"/>
      <c r="K4846" s="10"/>
      <c r="M4846" s="10"/>
      <c r="N4846" s="11"/>
      <c r="O4846" s="11"/>
      <c r="P4846" s="19"/>
      <c r="Q4846" s="11"/>
      <c r="R4846" s="11"/>
      <c r="T4846" s="10"/>
      <c r="U4846" s="10"/>
    </row>
    <row r="4847" spans="5:21" s="8" customFormat="1" ht="30" customHeight="1">
      <c r="E4847" s="10"/>
      <c r="K4847" s="10"/>
      <c r="M4847" s="10"/>
      <c r="N4847" s="11"/>
      <c r="O4847" s="11"/>
      <c r="P4847" s="19"/>
      <c r="Q4847" s="11"/>
      <c r="R4847" s="11"/>
      <c r="T4847" s="10"/>
      <c r="U4847" s="10"/>
    </row>
    <row r="4848" spans="5:21" s="8" customFormat="1" ht="30" customHeight="1">
      <c r="E4848" s="10"/>
      <c r="K4848" s="10"/>
      <c r="M4848" s="10"/>
      <c r="N4848" s="11"/>
      <c r="O4848" s="11"/>
      <c r="P4848" s="19"/>
      <c r="Q4848" s="11"/>
      <c r="R4848" s="11"/>
      <c r="T4848" s="10"/>
      <c r="U4848" s="10"/>
    </row>
    <row r="4849" spans="5:21" s="8" customFormat="1" ht="30" customHeight="1">
      <c r="E4849" s="10"/>
      <c r="K4849" s="10"/>
      <c r="M4849" s="10"/>
      <c r="N4849" s="11"/>
      <c r="O4849" s="11"/>
      <c r="P4849" s="19"/>
      <c r="Q4849" s="11"/>
      <c r="R4849" s="11"/>
      <c r="T4849" s="10"/>
      <c r="U4849" s="10"/>
    </row>
    <row r="4850" spans="5:21" s="8" customFormat="1" ht="30" customHeight="1">
      <c r="E4850" s="10"/>
      <c r="K4850" s="10"/>
      <c r="M4850" s="10"/>
      <c r="N4850" s="11"/>
      <c r="O4850" s="11"/>
      <c r="P4850" s="19"/>
      <c r="Q4850" s="11"/>
      <c r="R4850" s="11"/>
      <c r="T4850" s="10"/>
      <c r="U4850" s="10"/>
    </row>
    <row r="4851" spans="5:21" s="8" customFormat="1" ht="30" customHeight="1">
      <c r="E4851" s="10"/>
      <c r="K4851" s="10"/>
      <c r="M4851" s="10"/>
      <c r="N4851" s="11"/>
      <c r="O4851" s="11"/>
      <c r="P4851" s="19"/>
      <c r="Q4851" s="11"/>
      <c r="R4851" s="11"/>
      <c r="T4851" s="10"/>
      <c r="U4851" s="10"/>
    </row>
    <row r="4852" spans="5:21" s="8" customFormat="1" ht="30" customHeight="1">
      <c r="E4852" s="10"/>
      <c r="K4852" s="10"/>
      <c r="M4852" s="10"/>
      <c r="N4852" s="11"/>
      <c r="O4852" s="11"/>
      <c r="P4852" s="19"/>
      <c r="Q4852" s="11"/>
      <c r="R4852" s="11"/>
      <c r="T4852" s="10"/>
      <c r="U4852" s="10"/>
    </row>
    <row r="4853" spans="5:21" s="8" customFormat="1" ht="30" customHeight="1">
      <c r="E4853" s="10"/>
      <c r="K4853" s="10"/>
      <c r="M4853" s="10"/>
      <c r="N4853" s="11"/>
      <c r="O4853" s="11"/>
      <c r="P4853" s="19"/>
      <c r="Q4853" s="11"/>
      <c r="R4853" s="11"/>
      <c r="T4853" s="10"/>
      <c r="U4853" s="10"/>
    </row>
    <row r="4854" spans="5:21" s="8" customFormat="1" ht="30" customHeight="1">
      <c r="E4854" s="10"/>
      <c r="K4854" s="10"/>
      <c r="M4854" s="10"/>
      <c r="N4854" s="11"/>
      <c r="O4854" s="11"/>
      <c r="P4854" s="19"/>
      <c r="Q4854" s="11"/>
      <c r="R4854" s="11"/>
      <c r="T4854" s="10"/>
      <c r="U4854" s="10"/>
    </row>
    <row r="4855" spans="5:21" s="8" customFormat="1" ht="30" customHeight="1">
      <c r="E4855" s="10"/>
      <c r="K4855" s="10"/>
      <c r="M4855" s="10"/>
      <c r="N4855" s="11"/>
      <c r="O4855" s="11"/>
      <c r="P4855" s="19"/>
      <c r="Q4855" s="11"/>
      <c r="R4855" s="11"/>
      <c r="T4855" s="10"/>
      <c r="U4855" s="10"/>
    </row>
    <row r="4856" spans="5:21" s="8" customFormat="1" ht="30" customHeight="1">
      <c r="E4856" s="10"/>
      <c r="K4856" s="10"/>
      <c r="M4856" s="10"/>
      <c r="N4856" s="11"/>
      <c r="O4856" s="11"/>
      <c r="P4856" s="19"/>
      <c r="Q4856" s="11"/>
      <c r="R4856" s="11"/>
      <c r="T4856" s="10"/>
      <c r="U4856" s="10"/>
    </row>
    <row r="4857" spans="5:21" s="8" customFormat="1" ht="30" customHeight="1">
      <c r="E4857" s="10"/>
      <c r="K4857" s="10"/>
      <c r="M4857" s="10"/>
      <c r="N4857" s="11"/>
      <c r="O4857" s="11"/>
      <c r="P4857" s="19"/>
      <c r="Q4857" s="11"/>
      <c r="R4857" s="11"/>
      <c r="T4857" s="10"/>
      <c r="U4857" s="10"/>
    </row>
    <row r="4858" spans="5:21" s="8" customFormat="1" ht="30" customHeight="1">
      <c r="E4858" s="10"/>
      <c r="K4858" s="10"/>
      <c r="M4858" s="10"/>
      <c r="N4858" s="11"/>
      <c r="O4858" s="11"/>
      <c r="P4858" s="19"/>
      <c r="Q4858" s="11"/>
      <c r="R4858" s="11"/>
      <c r="T4858" s="10"/>
      <c r="U4858" s="10"/>
    </row>
    <row r="4859" spans="5:21" s="8" customFormat="1" ht="30" customHeight="1">
      <c r="E4859" s="10"/>
      <c r="K4859" s="10"/>
      <c r="M4859" s="10"/>
      <c r="N4859" s="11"/>
      <c r="O4859" s="11"/>
      <c r="P4859" s="19"/>
      <c r="Q4859" s="11"/>
      <c r="R4859" s="11"/>
      <c r="T4859" s="10"/>
      <c r="U4859" s="10"/>
    </row>
    <row r="4860" spans="5:21" s="8" customFormat="1" ht="30" customHeight="1">
      <c r="E4860" s="10"/>
      <c r="K4860" s="10"/>
      <c r="M4860" s="10"/>
      <c r="N4860" s="11"/>
      <c r="O4860" s="11"/>
      <c r="P4860" s="19"/>
      <c r="Q4860" s="11"/>
      <c r="R4860" s="11"/>
      <c r="T4860" s="10"/>
      <c r="U4860" s="10"/>
    </row>
    <row r="4861" spans="5:21" s="8" customFormat="1" ht="30" customHeight="1">
      <c r="E4861" s="10"/>
      <c r="K4861" s="10"/>
      <c r="M4861" s="10"/>
      <c r="N4861" s="11"/>
      <c r="O4861" s="11"/>
      <c r="P4861" s="19"/>
      <c r="Q4861" s="11"/>
      <c r="R4861" s="11"/>
      <c r="T4861" s="10"/>
      <c r="U4861" s="10"/>
    </row>
    <row r="4862" spans="5:21" s="8" customFormat="1" ht="30" customHeight="1">
      <c r="E4862" s="10"/>
      <c r="K4862" s="10"/>
      <c r="M4862" s="10"/>
      <c r="N4862" s="11"/>
      <c r="O4862" s="11"/>
      <c r="P4862" s="19"/>
      <c r="Q4862" s="11"/>
      <c r="R4862" s="11"/>
      <c r="T4862" s="10"/>
      <c r="U4862" s="10"/>
    </row>
    <row r="4863" spans="5:21" s="8" customFormat="1" ht="30" customHeight="1">
      <c r="E4863" s="10"/>
      <c r="K4863" s="10"/>
      <c r="M4863" s="10"/>
      <c r="N4863" s="11"/>
      <c r="O4863" s="11"/>
      <c r="P4863" s="19"/>
      <c r="Q4863" s="11"/>
      <c r="R4863" s="11"/>
      <c r="T4863" s="10"/>
      <c r="U4863" s="10"/>
    </row>
    <row r="4864" spans="5:21" s="8" customFormat="1" ht="30" customHeight="1">
      <c r="E4864" s="10"/>
      <c r="K4864" s="10"/>
      <c r="M4864" s="10"/>
      <c r="N4864" s="11"/>
      <c r="O4864" s="11"/>
      <c r="P4864" s="19"/>
      <c r="Q4864" s="11"/>
      <c r="R4864" s="11"/>
      <c r="T4864" s="10"/>
      <c r="U4864" s="10"/>
    </row>
    <row r="4865" spans="5:21" s="8" customFormat="1" ht="30" customHeight="1">
      <c r="E4865" s="10"/>
      <c r="K4865" s="10"/>
      <c r="M4865" s="10"/>
      <c r="N4865" s="11"/>
      <c r="O4865" s="11"/>
      <c r="P4865" s="19"/>
      <c r="Q4865" s="11"/>
      <c r="R4865" s="11"/>
      <c r="T4865" s="10"/>
      <c r="U4865" s="10"/>
    </row>
    <row r="4866" spans="5:21" s="8" customFormat="1" ht="30" customHeight="1">
      <c r="E4866" s="10"/>
      <c r="K4866" s="10"/>
      <c r="M4866" s="10"/>
      <c r="N4866" s="11"/>
      <c r="O4866" s="11"/>
      <c r="P4866" s="19"/>
      <c r="Q4866" s="11"/>
      <c r="R4866" s="11"/>
      <c r="T4866" s="10"/>
      <c r="U4866" s="10"/>
    </row>
    <row r="4867" spans="5:21" s="8" customFormat="1" ht="30" customHeight="1">
      <c r="E4867" s="10"/>
      <c r="K4867" s="10"/>
      <c r="M4867" s="10"/>
      <c r="N4867" s="11"/>
      <c r="O4867" s="11"/>
      <c r="P4867" s="19"/>
      <c r="Q4867" s="11"/>
      <c r="R4867" s="11"/>
      <c r="T4867" s="10"/>
      <c r="U4867" s="10"/>
    </row>
    <row r="4868" spans="5:21" s="8" customFormat="1" ht="30" customHeight="1">
      <c r="E4868" s="10"/>
      <c r="K4868" s="10"/>
      <c r="M4868" s="10"/>
      <c r="N4868" s="11"/>
      <c r="O4868" s="11"/>
      <c r="P4868" s="19"/>
      <c r="Q4868" s="11"/>
      <c r="R4868" s="11"/>
      <c r="T4868" s="10"/>
      <c r="U4868" s="10"/>
    </row>
    <row r="4869" spans="5:21" s="8" customFormat="1" ht="30" customHeight="1">
      <c r="E4869" s="10"/>
      <c r="K4869" s="10"/>
      <c r="M4869" s="10"/>
      <c r="N4869" s="11"/>
      <c r="O4869" s="11"/>
      <c r="P4869" s="19"/>
      <c r="Q4869" s="11"/>
      <c r="R4869" s="11"/>
      <c r="T4869" s="10"/>
      <c r="U4869" s="10"/>
    </row>
    <row r="4870" spans="5:21" s="8" customFormat="1" ht="30" customHeight="1">
      <c r="E4870" s="10"/>
      <c r="K4870" s="10"/>
      <c r="M4870" s="10"/>
      <c r="N4870" s="11"/>
      <c r="O4870" s="11"/>
      <c r="P4870" s="19"/>
      <c r="Q4870" s="11"/>
      <c r="R4870" s="11"/>
      <c r="T4870" s="10"/>
      <c r="U4870" s="10"/>
    </row>
    <row r="4871" spans="5:21" s="8" customFormat="1" ht="30" customHeight="1">
      <c r="E4871" s="10"/>
      <c r="K4871" s="10"/>
      <c r="M4871" s="10"/>
      <c r="N4871" s="11"/>
      <c r="O4871" s="11"/>
      <c r="P4871" s="19"/>
      <c r="Q4871" s="11"/>
      <c r="R4871" s="11"/>
      <c r="T4871" s="10"/>
      <c r="U4871" s="10"/>
    </row>
    <row r="4872" spans="5:21" s="8" customFormat="1" ht="30" customHeight="1">
      <c r="E4872" s="10"/>
      <c r="K4872" s="10"/>
      <c r="M4872" s="10"/>
      <c r="N4872" s="11"/>
      <c r="O4872" s="11"/>
      <c r="P4872" s="19"/>
      <c r="Q4872" s="11"/>
      <c r="R4872" s="11"/>
      <c r="T4872" s="10"/>
      <c r="U4872" s="10"/>
    </row>
    <row r="4873" spans="5:21" s="8" customFormat="1" ht="30" customHeight="1">
      <c r="E4873" s="10"/>
      <c r="K4873" s="10"/>
      <c r="M4873" s="10"/>
      <c r="N4873" s="11"/>
      <c r="O4873" s="11"/>
      <c r="P4873" s="19"/>
      <c r="Q4873" s="11"/>
      <c r="R4873" s="11"/>
      <c r="T4873" s="10"/>
      <c r="U4873" s="10"/>
    </row>
    <row r="4874" spans="5:21" s="8" customFormat="1" ht="30" customHeight="1">
      <c r="E4874" s="10"/>
      <c r="K4874" s="10"/>
      <c r="M4874" s="10"/>
      <c r="N4874" s="11"/>
      <c r="O4874" s="11"/>
      <c r="P4874" s="19"/>
      <c r="Q4874" s="11"/>
      <c r="R4874" s="11"/>
      <c r="T4874" s="10"/>
      <c r="U4874" s="10"/>
    </row>
    <row r="4875" spans="5:21" s="8" customFormat="1" ht="30" customHeight="1">
      <c r="E4875" s="10"/>
      <c r="K4875" s="10"/>
      <c r="M4875" s="10"/>
      <c r="N4875" s="11"/>
      <c r="O4875" s="11"/>
      <c r="P4875" s="19"/>
      <c r="Q4875" s="11"/>
      <c r="R4875" s="11"/>
      <c r="T4875" s="10"/>
      <c r="U4875" s="10"/>
    </row>
    <row r="4876" spans="5:21" s="8" customFormat="1" ht="30" customHeight="1">
      <c r="E4876" s="10"/>
      <c r="K4876" s="10"/>
      <c r="M4876" s="10"/>
      <c r="N4876" s="11"/>
      <c r="O4876" s="11"/>
      <c r="P4876" s="19"/>
      <c r="Q4876" s="11"/>
      <c r="R4876" s="11"/>
      <c r="T4876" s="10"/>
      <c r="U4876" s="10"/>
    </row>
    <row r="4877" spans="5:21" s="8" customFormat="1" ht="30" customHeight="1">
      <c r="E4877" s="10"/>
      <c r="K4877" s="10"/>
      <c r="M4877" s="10"/>
      <c r="N4877" s="11"/>
      <c r="O4877" s="11"/>
      <c r="P4877" s="19"/>
      <c r="Q4877" s="11"/>
      <c r="R4877" s="11"/>
      <c r="T4877" s="10"/>
      <c r="U4877" s="10"/>
    </row>
    <row r="4878" spans="5:21" s="8" customFormat="1" ht="30" customHeight="1">
      <c r="E4878" s="10"/>
      <c r="K4878" s="10"/>
      <c r="M4878" s="10"/>
      <c r="N4878" s="11"/>
      <c r="O4878" s="11"/>
      <c r="P4878" s="19"/>
      <c r="Q4878" s="11"/>
      <c r="R4878" s="11"/>
      <c r="T4878" s="10"/>
      <c r="U4878" s="10"/>
    </row>
    <row r="4879" spans="5:21" s="8" customFormat="1" ht="30" customHeight="1">
      <c r="E4879" s="10"/>
      <c r="K4879" s="10"/>
      <c r="M4879" s="10"/>
      <c r="N4879" s="11"/>
      <c r="O4879" s="11"/>
      <c r="P4879" s="19"/>
      <c r="Q4879" s="11"/>
      <c r="R4879" s="11"/>
      <c r="T4879" s="10"/>
      <c r="U4879" s="10"/>
    </row>
    <row r="4880" spans="5:21" s="8" customFormat="1" ht="30" customHeight="1">
      <c r="E4880" s="10"/>
      <c r="K4880" s="10"/>
      <c r="M4880" s="10"/>
      <c r="N4880" s="11"/>
      <c r="O4880" s="11"/>
      <c r="P4880" s="19"/>
      <c r="Q4880" s="11"/>
      <c r="R4880" s="11"/>
      <c r="T4880" s="10"/>
      <c r="U4880" s="10"/>
    </row>
    <row r="4881" spans="5:21" s="8" customFormat="1" ht="30" customHeight="1">
      <c r="E4881" s="10"/>
      <c r="K4881" s="10"/>
      <c r="M4881" s="10"/>
      <c r="N4881" s="11"/>
      <c r="O4881" s="11"/>
      <c r="P4881" s="19"/>
      <c r="Q4881" s="11"/>
      <c r="R4881" s="11"/>
      <c r="T4881" s="10"/>
      <c r="U4881" s="10"/>
    </row>
    <row r="4882" spans="5:21" s="8" customFormat="1" ht="30" customHeight="1">
      <c r="E4882" s="10"/>
      <c r="K4882" s="10"/>
      <c r="M4882" s="10"/>
      <c r="N4882" s="11"/>
      <c r="O4882" s="11"/>
      <c r="P4882" s="19"/>
      <c r="Q4882" s="11"/>
      <c r="R4882" s="11"/>
      <c r="T4882" s="10"/>
      <c r="U4882" s="10"/>
    </row>
    <row r="4883" spans="5:21" s="8" customFormat="1" ht="30" customHeight="1">
      <c r="E4883" s="10"/>
      <c r="K4883" s="10"/>
      <c r="M4883" s="10"/>
      <c r="N4883" s="11"/>
      <c r="O4883" s="11"/>
      <c r="P4883" s="19"/>
      <c r="Q4883" s="11"/>
      <c r="R4883" s="11"/>
      <c r="T4883" s="10"/>
      <c r="U4883" s="10"/>
    </row>
    <row r="4884" spans="5:21" s="8" customFormat="1" ht="30" customHeight="1">
      <c r="E4884" s="10"/>
      <c r="K4884" s="10"/>
      <c r="M4884" s="10"/>
      <c r="N4884" s="11"/>
      <c r="O4884" s="11"/>
      <c r="P4884" s="19"/>
      <c r="Q4884" s="11"/>
      <c r="R4884" s="11"/>
      <c r="T4884" s="10"/>
      <c r="U4884" s="10"/>
    </row>
    <row r="4885" spans="5:21" s="8" customFormat="1" ht="30" customHeight="1">
      <c r="E4885" s="10"/>
      <c r="K4885" s="10"/>
      <c r="M4885" s="10"/>
      <c r="N4885" s="11"/>
      <c r="O4885" s="11"/>
      <c r="P4885" s="19"/>
      <c r="Q4885" s="11"/>
      <c r="R4885" s="11"/>
      <c r="T4885" s="10"/>
      <c r="U4885" s="10"/>
    </row>
    <row r="4886" spans="5:21" s="8" customFormat="1" ht="30" customHeight="1">
      <c r="E4886" s="10"/>
      <c r="K4886" s="10"/>
      <c r="M4886" s="10"/>
      <c r="N4886" s="11"/>
      <c r="O4886" s="11"/>
      <c r="P4886" s="19"/>
      <c r="Q4886" s="11"/>
      <c r="R4886" s="11"/>
      <c r="T4886" s="10"/>
      <c r="U4886" s="10"/>
    </row>
    <row r="4887" spans="5:21" s="8" customFormat="1" ht="30" customHeight="1">
      <c r="E4887" s="10"/>
      <c r="K4887" s="10"/>
      <c r="M4887" s="10"/>
      <c r="N4887" s="11"/>
      <c r="O4887" s="11"/>
      <c r="P4887" s="19"/>
      <c r="Q4887" s="11"/>
      <c r="R4887" s="11"/>
      <c r="T4887" s="10"/>
      <c r="U4887" s="10"/>
    </row>
    <row r="4888" spans="5:21" s="8" customFormat="1" ht="30" customHeight="1">
      <c r="E4888" s="10"/>
      <c r="K4888" s="10"/>
      <c r="M4888" s="10"/>
      <c r="N4888" s="11"/>
      <c r="O4888" s="11"/>
      <c r="P4888" s="19"/>
      <c r="Q4888" s="11"/>
      <c r="R4888" s="11"/>
      <c r="T4888" s="10"/>
      <c r="U4888" s="10"/>
    </row>
    <row r="4889" spans="5:21" s="8" customFormat="1" ht="30" customHeight="1">
      <c r="E4889" s="10"/>
      <c r="K4889" s="10"/>
      <c r="M4889" s="10"/>
      <c r="N4889" s="11"/>
      <c r="O4889" s="11"/>
      <c r="P4889" s="19"/>
      <c r="Q4889" s="11"/>
      <c r="R4889" s="11"/>
      <c r="T4889" s="10"/>
      <c r="U4889" s="10"/>
    </row>
    <row r="4890" spans="5:21" s="8" customFormat="1" ht="30" customHeight="1">
      <c r="E4890" s="10"/>
      <c r="K4890" s="10"/>
      <c r="M4890" s="10"/>
      <c r="N4890" s="11"/>
      <c r="O4890" s="11"/>
      <c r="P4890" s="19"/>
      <c r="Q4890" s="11"/>
      <c r="R4890" s="11"/>
      <c r="T4890" s="10"/>
      <c r="U4890" s="10"/>
    </row>
    <row r="4891" spans="5:21" s="8" customFormat="1" ht="30" customHeight="1">
      <c r="E4891" s="10"/>
      <c r="K4891" s="10"/>
      <c r="M4891" s="10"/>
      <c r="N4891" s="11"/>
      <c r="O4891" s="11"/>
      <c r="P4891" s="19"/>
      <c r="Q4891" s="11"/>
      <c r="R4891" s="11"/>
      <c r="T4891" s="10"/>
      <c r="U4891" s="10"/>
    </row>
    <row r="4892" spans="5:21" s="8" customFormat="1" ht="30" customHeight="1">
      <c r="E4892" s="10"/>
      <c r="K4892" s="10"/>
      <c r="M4892" s="10"/>
      <c r="N4892" s="11"/>
      <c r="O4892" s="11"/>
      <c r="P4892" s="19"/>
      <c r="Q4892" s="11"/>
      <c r="R4892" s="11"/>
      <c r="T4892" s="10"/>
      <c r="U4892" s="10"/>
    </row>
    <row r="4893" spans="5:21" s="8" customFormat="1" ht="30" customHeight="1">
      <c r="E4893" s="10"/>
      <c r="K4893" s="10"/>
      <c r="M4893" s="10"/>
      <c r="N4893" s="11"/>
      <c r="O4893" s="11"/>
      <c r="P4893" s="19"/>
      <c r="Q4893" s="11"/>
      <c r="R4893" s="11"/>
      <c r="T4893" s="10"/>
      <c r="U4893" s="10"/>
    </row>
    <row r="4894" spans="5:21" s="8" customFormat="1" ht="30" customHeight="1">
      <c r="E4894" s="10"/>
      <c r="K4894" s="10"/>
      <c r="M4894" s="10"/>
      <c r="N4894" s="11"/>
      <c r="O4894" s="11"/>
      <c r="P4894" s="19"/>
      <c r="Q4894" s="11"/>
      <c r="R4894" s="11"/>
      <c r="T4894" s="10"/>
      <c r="U4894" s="10"/>
    </row>
    <row r="4895" spans="5:21" s="8" customFormat="1" ht="30" customHeight="1">
      <c r="E4895" s="10"/>
      <c r="K4895" s="10"/>
      <c r="M4895" s="10"/>
      <c r="N4895" s="11"/>
      <c r="O4895" s="11"/>
      <c r="P4895" s="19"/>
      <c r="Q4895" s="11"/>
      <c r="R4895" s="11"/>
      <c r="T4895" s="10"/>
      <c r="U4895" s="10"/>
    </row>
    <row r="4896" spans="5:21" s="8" customFormat="1" ht="30" customHeight="1">
      <c r="E4896" s="10"/>
      <c r="K4896" s="10"/>
      <c r="M4896" s="10"/>
      <c r="N4896" s="11"/>
      <c r="O4896" s="11"/>
      <c r="P4896" s="19"/>
      <c r="Q4896" s="11"/>
      <c r="R4896" s="11"/>
      <c r="T4896" s="10"/>
      <c r="U4896" s="10"/>
    </row>
    <row r="4897" spans="5:21" s="8" customFormat="1" ht="30" customHeight="1">
      <c r="E4897" s="10"/>
      <c r="K4897" s="10"/>
      <c r="M4897" s="10"/>
      <c r="N4897" s="11"/>
      <c r="O4897" s="11"/>
      <c r="P4897" s="19"/>
      <c r="Q4897" s="11"/>
      <c r="R4897" s="11"/>
      <c r="T4897" s="10"/>
      <c r="U4897" s="10"/>
    </row>
    <row r="4898" spans="5:21" s="8" customFormat="1" ht="30" customHeight="1">
      <c r="E4898" s="10"/>
      <c r="K4898" s="10"/>
      <c r="M4898" s="10"/>
      <c r="N4898" s="11"/>
      <c r="O4898" s="11"/>
      <c r="P4898" s="19"/>
      <c r="Q4898" s="11"/>
      <c r="R4898" s="11"/>
      <c r="T4898" s="10"/>
      <c r="U4898" s="10"/>
    </row>
    <row r="4899" spans="5:21" s="8" customFormat="1" ht="30" customHeight="1">
      <c r="E4899" s="10"/>
      <c r="K4899" s="10"/>
      <c r="M4899" s="10"/>
      <c r="N4899" s="11"/>
      <c r="O4899" s="11"/>
      <c r="P4899" s="19"/>
      <c r="Q4899" s="11"/>
      <c r="R4899" s="11"/>
      <c r="T4899" s="10"/>
      <c r="U4899" s="10"/>
    </row>
    <row r="4900" spans="5:21" s="8" customFormat="1" ht="30" customHeight="1">
      <c r="E4900" s="10"/>
      <c r="K4900" s="10"/>
      <c r="M4900" s="10"/>
      <c r="N4900" s="11"/>
      <c r="O4900" s="11"/>
      <c r="P4900" s="19"/>
      <c r="Q4900" s="11"/>
      <c r="R4900" s="11"/>
      <c r="T4900" s="10"/>
      <c r="U4900" s="10"/>
    </row>
    <row r="4901" spans="5:21" s="8" customFormat="1" ht="30" customHeight="1">
      <c r="E4901" s="10"/>
      <c r="K4901" s="10"/>
      <c r="M4901" s="10"/>
      <c r="N4901" s="11"/>
      <c r="O4901" s="11"/>
      <c r="P4901" s="19"/>
      <c r="Q4901" s="11"/>
      <c r="R4901" s="11"/>
      <c r="T4901" s="10"/>
      <c r="U4901" s="10"/>
    </row>
    <row r="4902" spans="5:21" s="8" customFormat="1" ht="30" customHeight="1">
      <c r="E4902" s="10"/>
      <c r="K4902" s="10"/>
      <c r="M4902" s="10"/>
      <c r="N4902" s="11"/>
      <c r="O4902" s="11"/>
      <c r="P4902" s="19"/>
      <c r="Q4902" s="11"/>
      <c r="R4902" s="11"/>
      <c r="T4902" s="10"/>
      <c r="U4902" s="10"/>
    </row>
    <row r="4903" spans="5:21" s="8" customFormat="1" ht="30" customHeight="1">
      <c r="E4903" s="10"/>
      <c r="K4903" s="10"/>
      <c r="M4903" s="10"/>
      <c r="N4903" s="11"/>
      <c r="O4903" s="11"/>
      <c r="P4903" s="19"/>
      <c r="Q4903" s="11"/>
      <c r="R4903" s="11"/>
      <c r="T4903" s="10"/>
      <c r="U4903" s="10"/>
    </row>
    <row r="4904" spans="5:21" s="8" customFormat="1" ht="30" customHeight="1">
      <c r="E4904" s="10"/>
      <c r="K4904" s="10"/>
      <c r="M4904" s="10"/>
      <c r="N4904" s="11"/>
      <c r="O4904" s="11"/>
      <c r="P4904" s="19"/>
      <c r="Q4904" s="11"/>
      <c r="R4904" s="11"/>
      <c r="T4904" s="10"/>
      <c r="U4904" s="10"/>
    </row>
    <row r="4905" spans="5:21" s="8" customFormat="1" ht="30" customHeight="1">
      <c r="E4905" s="10"/>
      <c r="K4905" s="10"/>
      <c r="M4905" s="10"/>
      <c r="N4905" s="11"/>
      <c r="O4905" s="11"/>
      <c r="P4905" s="19"/>
      <c r="Q4905" s="11"/>
      <c r="R4905" s="11"/>
      <c r="T4905" s="10"/>
      <c r="U4905" s="10"/>
    </row>
    <row r="4906" spans="5:21" s="8" customFormat="1" ht="30" customHeight="1">
      <c r="E4906" s="10"/>
      <c r="K4906" s="10"/>
      <c r="M4906" s="10"/>
      <c r="N4906" s="11"/>
      <c r="O4906" s="11"/>
      <c r="P4906" s="19"/>
      <c r="Q4906" s="11"/>
      <c r="R4906" s="11"/>
      <c r="T4906" s="10"/>
      <c r="U4906" s="10"/>
    </row>
    <row r="4907" spans="5:21" s="8" customFormat="1" ht="30" customHeight="1">
      <c r="E4907" s="10"/>
      <c r="K4907" s="10"/>
      <c r="M4907" s="10"/>
      <c r="N4907" s="11"/>
      <c r="O4907" s="11"/>
      <c r="P4907" s="19"/>
      <c r="Q4907" s="11"/>
      <c r="R4907" s="11"/>
      <c r="T4907" s="10"/>
      <c r="U4907" s="10"/>
    </row>
    <row r="4908" spans="5:21" s="8" customFormat="1" ht="30" customHeight="1">
      <c r="E4908" s="10"/>
      <c r="K4908" s="10"/>
      <c r="M4908" s="10"/>
      <c r="N4908" s="11"/>
      <c r="O4908" s="11"/>
      <c r="P4908" s="19"/>
      <c r="Q4908" s="11"/>
      <c r="R4908" s="11"/>
      <c r="T4908" s="10"/>
      <c r="U4908" s="10"/>
    </row>
    <row r="4909" spans="5:21" s="8" customFormat="1" ht="30" customHeight="1">
      <c r="E4909" s="10"/>
      <c r="K4909" s="10"/>
      <c r="M4909" s="10"/>
      <c r="N4909" s="11"/>
      <c r="O4909" s="11"/>
      <c r="P4909" s="19"/>
      <c r="Q4909" s="11"/>
      <c r="R4909" s="11"/>
      <c r="T4909" s="10"/>
      <c r="U4909" s="10"/>
    </row>
    <row r="4910" spans="5:21" s="8" customFormat="1" ht="30" customHeight="1">
      <c r="E4910" s="10"/>
      <c r="K4910" s="10"/>
      <c r="M4910" s="10"/>
      <c r="N4910" s="11"/>
      <c r="O4910" s="11"/>
      <c r="P4910" s="19"/>
      <c r="Q4910" s="11"/>
      <c r="R4910" s="11"/>
      <c r="T4910" s="10"/>
      <c r="U4910" s="10"/>
    </row>
    <row r="4911" spans="5:21" s="8" customFormat="1" ht="30" customHeight="1">
      <c r="E4911" s="10"/>
      <c r="K4911" s="10"/>
      <c r="M4911" s="10"/>
      <c r="N4911" s="11"/>
      <c r="O4911" s="11"/>
      <c r="P4911" s="19"/>
      <c r="Q4911" s="11"/>
      <c r="R4911" s="11"/>
      <c r="T4911" s="10"/>
      <c r="U4911" s="10"/>
    </row>
    <row r="4912" spans="5:21" s="8" customFormat="1" ht="30" customHeight="1">
      <c r="E4912" s="10"/>
      <c r="K4912" s="10"/>
      <c r="M4912" s="10"/>
      <c r="N4912" s="11"/>
      <c r="O4912" s="11"/>
      <c r="P4912" s="19"/>
      <c r="Q4912" s="11"/>
      <c r="R4912" s="11"/>
      <c r="T4912" s="10"/>
      <c r="U4912" s="10"/>
    </row>
    <row r="4913" spans="5:21" s="8" customFormat="1" ht="30" customHeight="1">
      <c r="E4913" s="10"/>
      <c r="K4913" s="10"/>
      <c r="M4913" s="10"/>
      <c r="N4913" s="11"/>
      <c r="O4913" s="11"/>
      <c r="P4913" s="19"/>
      <c r="Q4913" s="11"/>
      <c r="R4913" s="11"/>
      <c r="T4913" s="10"/>
      <c r="U4913" s="10"/>
    </row>
    <row r="4914" spans="5:21" s="8" customFormat="1" ht="30" customHeight="1">
      <c r="E4914" s="10"/>
      <c r="K4914" s="10"/>
      <c r="M4914" s="10"/>
      <c r="N4914" s="11"/>
      <c r="O4914" s="11"/>
      <c r="P4914" s="19"/>
      <c r="Q4914" s="11"/>
      <c r="R4914" s="11"/>
      <c r="T4914" s="10"/>
      <c r="U4914" s="10"/>
    </row>
    <row r="4915" spans="5:21" s="8" customFormat="1" ht="30" customHeight="1">
      <c r="E4915" s="10"/>
      <c r="K4915" s="10"/>
      <c r="M4915" s="10"/>
      <c r="N4915" s="11"/>
      <c r="O4915" s="11"/>
      <c r="P4915" s="19"/>
      <c r="Q4915" s="11"/>
      <c r="R4915" s="11"/>
      <c r="T4915" s="10"/>
      <c r="U4915" s="10"/>
    </row>
    <row r="4916" spans="5:21" s="8" customFormat="1" ht="30" customHeight="1">
      <c r="E4916" s="10"/>
      <c r="K4916" s="10"/>
      <c r="M4916" s="10"/>
      <c r="N4916" s="11"/>
      <c r="O4916" s="11"/>
      <c r="P4916" s="19"/>
      <c r="Q4916" s="11"/>
      <c r="R4916" s="11"/>
      <c r="T4916" s="10"/>
      <c r="U4916" s="10"/>
    </row>
    <row r="4917" spans="5:21" s="8" customFormat="1" ht="30" customHeight="1">
      <c r="E4917" s="10"/>
      <c r="K4917" s="10"/>
      <c r="M4917" s="10"/>
      <c r="N4917" s="11"/>
      <c r="O4917" s="11"/>
      <c r="P4917" s="19"/>
      <c r="Q4917" s="11"/>
      <c r="R4917" s="11"/>
      <c r="T4917" s="10"/>
      <c r="U4917" s="10"/>
    </row>
    <row r="4918" spans="5:21" s="8" customFormat="1" ht="30" customHeight="1">
      <c r="E4918" s="10"/>
      <c r="K4918" s="10"/>
      <c r="M4918" s="10"/>
      <c r="N4918" s="11"/>
      <c r="O4918" s="11"/>
      <c r="P4918" s="19"/>
      <c r="Q4918" s="11"/>
      <c r="R4918" s="11"/>
      <c r="T4918" s="10"/>
      <c r="U4918" s="10"/>
    </row>
    <row r="4919" spans="5:21" s="8" customFormat="1" ht="30" customHeight="1">
      <c r="E4919" s="10"/>
      <c r="K4919" s="10"/>
      <c r="M4919" s="10"/>
      <c r="N4919" s="11"/>
      <c r="O4919" s="11"/>
      <c r="P4919" s="19"/>
      <c r="Q4919" s="11"/>
      <c r="R4919" s="11"/>
      <c r="T4919" s="10"/>
      <c r="U4919" s="10"/>
    </row>
    <row r="4920" spans="5:21" s="8" customFormat="1" ht="30" customHeight="1">
      <c r="E4920" s="10"/>
      <c r="K4920" s="10"/>
      <c r="M4920" s="10"/>
      <c r="N4920" s="11"/>
      <c r="O4920" s="11"/>
      <c r="P4920" s="19"/>
      <c r="Q4920" s="11"/>
      <c r="R4920" s="11"/>
      <c r="T4920" s="10"/>
      <c r="U4920" s="10"/>
    </row>
    <row r="4921" spans="5:21" s="8" customFormat="1" ht="30" customHeight="1">
      <c r="E4921" s="10"/>
      <c r="K4921" s="10"/>
      <c r="M4921" s="10"/>
      <c r="N4921" s="11"/>
      <c r="O4921" s="11"/>
      <c r="P4921" s="19"/>
      <c r="Q4921" s="11"/>
      <c r="R4921" s="11"/>
      <c r="T4921" s="10"/>
      <c r="U4921" s="10"/>
    </row>
    <row r="4922" spans="5:21" s="8" customFormat="1" ht="30" customHeight="1">
      <c r="E4922" s="10"/>
      <c r="K4922" s="10"/>
      <c r="M4922" s="10"/>
      <c r="N4922" s="11"/>
      <c r="O4922" s="11"/>
      <c r="P4922" s="19"/>
      <c r="Q4922" s="11"/>
      <c r="R4922" s="11"/>
      <c r="T4922" s="10"/>
      <c r="U4922" s="10"/>
    </row>
    <row r="4923" spans="5:21" s="8" customFormat="1" ht="30" customHeight="1">
      <c r="E4923" s="10"/>
      <c r="K4923" s="10"/>
      <c r="M4923" s="10"/>
      <c r="N4923" s="11"/>
      <c r="O4923" s="11"/>
      <c r="P4923" s="19"/>
      <c r="Q4923" s="11"/>
      <c r="R4923" s="11"/>
      <c r="T4923" s="10"/>
      <c r="U4923" s="10"/>
    </row>
    <row r="4924" spans="5:21" s="8" customFormat="1" ht="30" customHeight="1">
      <c r="E4924" s="10"/>
      <c r="K4924" s="10"/>
      <c r="M4924" s="10"/>
      <c r="N4924" s="11"/>
      <c r="O4924" s="11"/>
      <c r="P4924" s="19"/>
      <c r="Q4924" s="11"/>
      <c r="R4924" s="11"/>
      <c r="T4924" s="10"/>
      <c r="U4924" s="10"/>
    </row>
    <row r="4925" spans="5:21" s="8" customFormat="1" ht="30" customHeight="1">
      <c r="E4925" s="10"/>
      <c r="K4925" s="10"/>
      <c r="M4925" s="10"/>
      <c r="N4925" s="11"/>
      <c r="O4925" s="11"/>
      <c r="P4925" s="19"/>
      <c r="Q4925" s="11"/>
      <c r="R4925" s="11"/>
      <c r="T4925" s="10"/>
      <c r="U4925" s="10"/>
    </row>
    <row r="4926" spans="5:21" s="8" customFormat="1" ht="30" customHeight="1">
      <c r="E4926" s="10"/>
      <c r="K4926" s="10"/>
      <c r="M4926" s="10"/>
      <c r="N4926" s="11"/>
      <c r="O4926" s="11"/>
      <c r="P4926" s="19"/>
      <c r="Q4926" s="11"/>
      <c r="R4926" s="11"/>
      <c r="T4926" s="10"/>
      <c r="U4926" s="10"/>
    </row>
    <row r="4927" spans="5:21" s="8" customFormat="1" ht="30" customHeight="1">
      <c r="E4927" s="10"/>
      <c r="K4927" s="10"/>
      <c r="M4927" s="10"/>
      <c r="N4927" s="11"/>
      <c r="O4927" s="11"/>
      <c r="P4927" s="19"/>
      <c r="Q4927" s="11"/>
      <c r="R4927" s="11"/>
      <c r="T4927" s="10"/>
      <c r="U4927" s="10"/>
    </row>
    <row r="4928" spans="5:21" s="8" customFormat="1" ht="30" customHeight="1">
      <c r="E4928" s="10"/>
      <c r="K4928" s="10"/>
      <c r="M4928" s="10"/>
      <c r="N4928" s="11"/>
      <c r="O4928" s="11"/>
      <c r="P4928" s="19"/>
      <c r="Q4928" s="11"/>
      <c r="R4928" s="11"/>
      <c r="T4928" s="10"/>
      <c r="U4928" s="10"/>
    </row>
    <row r="4929" spans="5:21" s="8" customFormat="1" ht="30" customHeight="1">
      <c r="E4929" s="10"/>
      <c r="K4929" s="10"/>
      <c r="M4929" s="10"/>
      <c r="N4929" s="11"/>
      <c r="O4929" s="11"/>
      <c r="P4929" s="19"/>
      <c r="Q4929" s="11"/>
      <c r="R4929" s="11"/>
      <c r="T4929" s="10"/>
      <c r="U4929" s="10"/>
    </row>
    <row r="4930" spans="5:21" s="8" customFormat="1" ht="30" customHeight="1">
      <c r="E4930" s="10"/>
      <c r="K4930" s="10"/>
      <c r="M4930" s="10"/>
      <c r="N4930" s="11"/>
      <c r="O4930" s="11"/>
      <c r="P4930" s="19"/>
      <c r="Q4930" s="11"/>
      <c r="R4930" s="11"/>
      <c r="T4930" s="10"/>
      <c r="U4930" s="10"/>
    </row>
    <row r="4931" spans="5:21" s="8" customFormat="1" ht="30" customHeight="1">
      <c r="E4931" s="10"/>
      <c r="K4931" s="10"/>
      <c r="M4931" s="10"/>
      <c r="N4931" s="11"/>
      <c r="O4931" s="11"/>
      <c r="P4931" s="19"/>
      <c r="Q4931" s="11"/>
      <c r="R4931" s="11"/>
      <c r="T4931" s="10"/>
      <c r="U4931" s="10"/>
    </row>
    <row r="4932" spans="5:21" s="8" customFormat="1" ht="30" customHeight="1">
      <c r="E4932" s="10"/>
      <c r="K4932" s="10"/>
      <c r="M4932" s="10"/>
      <c r="N4932" s="11"/>
      <c r="O4932" s="11"/>
      <c r="P4932" s="19"/>
      <c r="Q4932" s="11"/>
      <c r="R4932" s="11"/>
      <c r="T4932" s="10"/>
      <c r="U4932" s="10"/>
    </row>
    <row r="4933" spans="5:21" s="8" customFormat="1" ht="30" customHeight="1">
      <c r="E4933" s="10"/>
      <c r="K4933" s="10"/>
      <c r="M4933" s="10"/>
      <c r="N4933" s="11"/>
      <c r="O4933" s="11"/>
      <c r="P4933" s="19"/>
      <c r="Q4933" s="11"/>
      <c r="R4933" s="11"/>
      <c r="T4933" s="10"/>
      <c r="U4933" s="10"/>
    </row>
    <row r="4934" spans="5:21" s="8" customFormat="1" ht="30" customHeight="1">
      <c r="E4934" s="10"/>
      <c r="K4934" s="10"/>
      <c r="M4934" s="10"/>
      <c r="N4934" s="11"/>
      <c r="O4934" s="11"/>
      <c r="P4934" s="19"/>
      <c r="Q4934" s="11"/>
      <c r="R4934" s="11"/>
      <c r="T4934" s="10"/>
      <c r="U4934" s="10"/>
    </row>
    <row r="4935" spans="5:21" s="8" customFormat="1" ht="30" customHeight="1">
      <c r="E4935" s="10"/>
      <c r="K4935" s="10"/>
      <c r="M4935" s="10"/>
      <c r="N4935" s="11"/>
      <c r="O4935" s="11"/>
      <c r="P4935" s="19"/>
      <c r="Q4935" s="11"/>
      <c r="R4935" s="11"/>
      <c r="T4935" s="10"/>
      <c r="U4935" s="10"/>
    </row>
    <row r="4936" spans="5:21" s="8" customFormat="1" ht="30" customHeight="1">
      <c r="E4936" s="10"/>
      <c r="K4936" s="10"/>
      <c r="M4936" s="10"/>
      <c r="N4936" s="11"/>
      <c r="O4936" s="11"/>
      <c r="P4936" s="19"/>
      <c r="Q4936" s="11"/>
      <c r="R4936" s="11"/>
      <c r="T4936" s="10"/>
      <c r="U4936" s="10"/>
    </row>
    <row r="4937" spans="5:21" s="8" customFormat="1" ht="30" customHeight="1">
      <c r="E4937" s="10"/>
      <c r="K4937" s="10"/>
      <c r="M4937" s="10"/>
      <c r="N4937" s="11"/>
      <c r="O4937" s="11"/>
      <c r="P4937" s="19"/>
      <c r="Q4937" s="11"/>
      <c r="R4937" s="11"/>
      <c r="T4937" s="10"/>
      <c r="U4937" s="10"/>
    </row>
    <row r="4938" spans="5:21" s="8" customFormat="1" ht="30" customHeight="1">
      <c r="E4938" s="10"/>
      <c r="K4938" s="10"/>
      <c r="M4938" s="10"/>
      <c r="N4938" s="11"/>
      <c r="O4938" s="11"/>
      <c r="P4938" s="19"/>
      <c r="Q4938" s="11"/>
      <c r="R4938" s="11"/>
      <c r="T4938" s="10"/>
      <c r="U4938" s="10"/>
    </row>
    <row r="4939" spans="5:21" s="8" customFormat="1" ht="30" customHeight="1">
      <c r="E4939" s="10"/>
      <c r="K4939" s="10"/>
      <c r="M4939" s="10"/>
      <c r="N4939" s="11"/>
      <c r="O4939" s="11"/>
      <c r="P4939" s="19"/>
      <c r="Q4939" s="11"/>
      <c r="R4939" s="11"/>
      <c r="T4939" s="10"/>
      <c r="U4939" s="10"/>
    </row>
    <row r="4940" spans="5:21" s="8" customFormat="1" ht="30" customHeight="1">
      <c r="E4940" s="10"/>
      <c r="K4940" s="10"/>
      <c r="M4940" s="10"/>
      <c r="N4940" s="11"/>
      <c r="O4940" s="11"/>
      <c r="P4940" s="19"/>
      <c r="Q4940" s="11"/>
      <c r="R4940" s="11"/>
      <c r="T4940" s="10"/>
      <c r="U4940" s="10"/>
    </row>
    <row r="4941" spans="5:21" s="8" customFormat="1" ht="30" customHeight="1">
      <c r="E4941" s="10"/>
      <c r="K4941" s="10"/>
      <c r="M4941" s="10"/>
      <c r="N4941" s="11"/>
      <c r="O4941" s="11"/>
      <c r="P4941" s="19"/>
      <c r="Q4941" s="11"/>
      <c r="R4941" s="11"/>
      <c r="T4941" s="10"/>
      <c r="U4941" s="10"/>
    </row>
    <row r="4942" spans="5:21" s="8" customFormat="1" ht="30" customHeight="1">
      <c r="E4942" s="10"/>
      <c r="K4942" s="10"/>
      <c r="M4942" s="10"/>
      <c r="N4942" s="11"/>
      <c r="O4942" s="11"/>
      <c r="P4942" s="19"/>
      <c r="Q4942" s="11"/>
      <c r="R4942" s="11"/>
      <c r="T4942" s="10"/>
      <c r="U4942" s="10"/>
    </row>
    <row r="4943" spans="5:21" s="8" customFormat="1" ht="30" customHeight="1">
      <c r="E4943" s="10"/>
      <c r="K4943" s="10"/>
      <c r="M4943" s="10"/>
      <c r="N4943" s="11"/>
      <c r="O4943" s="11"/>
      <c r="P4943" s="19"/>
      <c r="Q4943" s="11"/>
      <c r="R4943" s="11"/>
      <c r="T4943" s="10"/>
      <c r="U4943" s="10"/>
    </row>
    <row r="4944" spans="5:21" s="8" customFormat="1" ht="30" customHeight="1">
      <c r="E4944" s="10"/>
      <c r="K4944" s="10"/>
      <c r="M4944" s="10"/>
      <c r="N4944" s="11"/>
      <c r="O4944" s="11"/>
      <c r="P4944" s="19"/>
      <c r="Q4944" s="11"/>
      <c r="R4944" s="11"/>
      <c r="T4944" s="10"/>
      <c r="U4944" s="10"/>
    </row>
    <row r="4945" spans="5:21" s="8" customFormat="1" ht="30" customHeight="1">
      <c r="E4945" s="10"/>
      <c r="K4945" s="10"/>
      <c r="M4945" s="10"/>
      <c r="N4945" s="11"/>
      <c r="O4945" s="11"/>
      <c r="P4945" s="19"/>
      <c r="Q4945" s="11"/>
      <c r="R4945" s="11"/>
      <c r="T4945" s="10"/>
      <c r="U4945" s="10"/>
    </row>
    <row r="4946" spans="5:21" s="8" customFormat="1" ht="30" customHeight="1">
      <c r="E4946" s="10"/>
      <c r="K4946" s="10"/>
      <c r="M4946" s="10"/>
      <c r="N4946" s="11"/>
      <c r="O4946" s="11"/>
      <c r="P4946" s="19"/>
      <c r="Q4946" s="11"/>
      <c r="R4946" s="11"/>
      <c r="T4946" s="10"/>
      <c r="U4946" s="10"/>
    </row>
    <row r="4947" spans="5:21" s="8" customFormat="1" ht="30" customHeight="1">
      <c r="E4947" s="10"/>
      <c r="K4947" s="10"/>
      <c r="M4947" s="10"/>
      <c r="N4947" s="11"/>
      <c r="O4947" s="11"/>
      <c r="P4947" s="19"/>
      <c r="Q4947" s="11"/>
      <c r="R4947" s="11"/>
      <c r="T4947" s="10"/>
      <c r="U4947" s="10"/>
    </row>
    <row r="4948" spans="5:21" s="8" customFormat="1" ht="30" customHeight="1">
      <c r="E4948" s="10"/>
      <c r="K4948" s="10"/>
      <c r="M4948" s="10"/>
      <c r="N4948" s="11"/>
      <c r="O4948" s="11"/>
      <c r="P4948" s="19"/>
      <c r="Q4948" s="11"/>
      <c r="R4948" s="11"/>
      <c r="T4948" s="10"/>
      <c r="U4948" s="10"/>
    </row>
    <row r="4949" spans="5:21" s="8" customFormat="1" ht="30" customHeight="1">
      <c r="E4949" s="10"/>
      <c r="K4949" s="10"/>
      <c r="M4949" s="10"/>
      <c r="N4949" s="11"/>
      <c r="O4949" s="11"/>
      <c r="P4949" s="19"/>
      <c r="Q4949" s="11"/>
      <c r="R4949" s="11"/>
      <c r="T4949" s="10"/>
      <c r="U4949" s="10"/>
    </row>
    <row r="4950" spans="5:21" s="8" customFormat="1" ht="30" customHeight="1">
      <c r="E4950" s="10"/>
      <c r="K4950" s="10"/>
      <c r="M4950" s="10"/>
      <c r="N4950" s="11"/>
      <c r="O4950" s="11"/>
      <c r="P4950" s="19"/>
      <c r="Q4950" s="11"/>
      <c r="R4950" s="11"/>
      <c r="T4950" s="10"/>
      <c r="U4950" s="10"/>
    </row>
    <row r="4951" spans="5:21" s="8" customFormat="1" ht="30" customHeight="1">
      <c r="E4951" s="10"/>
      <c r="K4951" s="10"/>
      <c r="M4951" s="10"/>
      <c r="N4951" s="11"/>
      <c r="O4951" s="11"/>
      <c r="P4951" s="19"/>
      <c r="Q4951" s="11"/>
      <c r="R4951" s="11"/>
      <c r="T4951" s="10"/>
      <c r="U4951" s="10"/>
    </row>
    <row r="4952" spans="5:21" s="8" customFormat="1" ht="30" customHeight="1">
      <c r="E4952" s="10"/>
      <c r="K4952" s="10"/>
      <c r="M4952" s="10"/>
      <c r="N4952" s="11"/>
      <c r="O4952" s="11"/>
      <c r="P4952" s="19"/>
      <c r="Q4952" s="11"/>
      <c r="R4952" s="11"/>
      <c r="T4952" s="10"/>
      <c r="U4952" s="10"/>
    </row>
    <row r="4953" spans="5:21" s="8" customFormat="1" ht="30" customHeight="1">
      <c r="E4953" s="10"/>
      <c r="K4953" s="10"/>
      <c r="M4953" s="10"/>
      <c r="N4953" s="11"/>
      <c r="O4953" s="11"/>
      <c r="P4953" s="19"/>
      <c r="Q4953" s="11"/>
      <c r="R4953" s="11"/>
      <c r="T4953" s="10"/>
      <c r="U4953" s="10"/>
    </row>
    <row r="4954" spans="5:21" s="8" customFormat="1" ht="30" customHeight="1">
      <c r="E4954" s="10"/>
      <c r="K4954" s="10"/>
      <c r="M4954" s="10"/>
      <c r="N4954" s="11"/>
      <c r="O4954" s="11"/>
      <c r="P4954" s="19"/>
      <c r="Q4954" s="11"/>
      <c r="R4954" s="11"/>
      <c r="T4954" s="10"/>
      <c r="U4954" s="10"/>
    </row>
    <row r="4955" spans="5:21" s="8" customFormat="1" ht="30" customHeight="1">
      <c r="E4955" s="10"/>
      <c r="K4955" s="10"/>
      <c r="M4955" s="10"/>
      <c r="N4955" s="11"/>
      <c r="O4955" s="11"/>
      <c r="P4955" s="19"/>
      <c r="Q4955" s="11"/>
      <c r="R4955" s="11"/>
      <c r="T4955" s="10"/>
      <c r="U4955" s="10"/>
    </row>
    <row r="4956" spans="5:21" s="8" customFormat="1" ht="30" customHeight="1">
      <c r="E4956" s="10"/>
      <c r="K4956" s="10"/>
      <c r="M4956" s="10"/>
      <c r="N4956" s="11"/>
      <c r="O4956" s="11"/>
      <c r="P4956" s="19"/>
      <c r="Q4956" s="11"/>
      <c r="R4956" s="11"/>
      <c r="T4956" s="10"/>
      <c r="U4956" s="10"/>
    </row>
    <row r="4957" spans="5:21" s="8" customFormat="1" ht="30" customHeight="1">
      <c r="E4957" s="10"/>
      <c r="K4957" s="10"/>
      <c r="M4957" s="10"/>
      <c r="N4957" s="11"/>
      <c r="O4957" s="11"/>
      <c r="P4957" s="19"/>
      <c r="Q4957" s="11"/>
      <c r="R4957" s="11"/>
      <c r="T4957" s="10"/>
      <c r="U4957" s="10"/>
    </row>
    <row r="4958" spans="5:21" s="8" customFormat="1" ht="30" customHeight="1">
      <c r="E4958" s="10"/>
      <c r="K4958" s="10"/>
      <c r="M4958" s="10"/>
      <c r="N4958" s="11"/>
      <c r="O4958" s="11"/>
      <c r="P4958" s="19"/>
      <c r="Q4958" s="11"/>
      <c r="R4958" s="11"/>
      <c r="T4958" s="10"/>
      <c r="U4958" s="10"/>
    </row>
    <row r="4959" spans="5:21" s="8" customFormat="1" ht="30" customHeight="1">
      <c r="E4959" s="10"/>
      <c r="K4959" s="10"/>
      <c r="M4959" s="10"/>
      <c r="N4959" s="11"/>
      <c r="O4959" s="11"/>
      <c r="P4959" s="19"/>
      <c r="Q4959" s="11"/>
      <c r="R4959" s="11"/>
      <c r="T4959" s="10"/>
      <c r="U4959" s="10"/>
    </row>
    <row r="4960" spans="5:21" s="8" customFormat="1" ht="30" customHeight="1">
      <c r="E4960" s="10"/>
      <c r="K4960" s="10"/>
      <c r="M4960" s="10"/>
      <c r="N4960" s="11"/>
      <c r="O4960" s="11"/>
      <c r="P4960" s="19"/>
      <c r="Q4960" s="11"/>
      <c r="R4960" s="11"/>
      <c r="T4960" s="10"/>
      <c r="U4960" s="10"/>
    </row>
    <row r="4961" spans="5:21" s="8" customFormat="1" ht="30" customHeight="1">
      <c r="E4961" s="10"/>
      <c r="K4961" s="10"/>
      <c r="M4961" s="10"/>
      <c r="N4961" s="11"/>
      <c r="O4961" s="11"/>
      <c r="P4961" s="19"/>
      <c r="Q4961" s="11"/>
      <c r="R4961" s="11"/>
      <c r="T4961" s="10"/>
      <c r="U4961" s="10"/>
    </row>
    <row r="4962" spans="5:21" s="8" customFormat="1" ht="30" customHeight="1">
      <c r="E4962" s="10"/>
      <c r="K4962" s="10"/>
      <c r="M4962" s="10"/>
      <c r="N4962" s="11"/>
      <c r="O4962" s="11"/>
      <c r="P4962" s="19"/>
      <c r="Q4962" s="11"/>
      <c r="R4962" s="11"/>
      <c r="T4962" s="10"/>
      <c r="U4962" s="10"/>
    </row>
    <row r="4963" spans="5:21" s="8" customFormat="1" ht="30" customHeight="1">
      <c r="E4963" s="10"/>
      <c r="K4963" s="10"/>
      <c r="M4963" s="10"/>
      <c r="N4963" s="11"/>
      <c r="O4963" s="11"/>
      <c r="P4963" s="19"/>
      <c r="Q4963" s="11"/>
      <c r="R4963" s="11"/>
      <c r="T4963" s="10"/>
      <c r="U4963" s="10"/>
    </row>
    <row r="4964" spans="5:21" s="8" customFormat="1" ht="30" customHeight="1">
      <c r="E4964" s="10"/>
      <c r="K4964" s="10"/>
      <c r="M4964" s="10"/>
      <c r="N4964" s="11"/>
      <c r="O4964" s="11"/>
      <c r="P4964" s="19"/>
      <c r="Q4964" s="11"/>
      <c r="R4964" s="11"/>
      <c r="T4964" s="10"/>
      <c r="U4964" s="10"/>
    </row>
    <row r="4965" spans="5:21" s="8" customFormat="1" ht="30" customHeight="1">
      <c r="E4965" s="10"/>
      <c r="K4965" s="10"/>
      <c r="M4965" s="10"/>
      <c r="N4965" s="11"/>
      <c r="O4965" s="11"/>
      <c r="P4965" s="19"/>
      <c r="Q4965" s="11"/>
      <c r="R4965" s="11"/>
      <c r="T4965" s="10"/>
      <c r="U4965" s="10"/>
    </row>
    <row r="4966" spans="5:21" s="8" customFormat="1" ht="30" customHeight="1">
      <c r="E4966" s="10"/>
      <c r="K4966" s="10"/>
      <c r="M4966" s="10"/>
      <c r="N4966" s="11"/>
      <c r="O4966" s="11"/>
      <c r="P4966" s="19"/>
      <c r="Q4966" s="11"/>
      <c r="R4966" s="11"/>
      <c r="T4966" s="10"/>
      <c r="U4966" s="10"/>
    </row>
    <row r="4967" spans="5:21" s="8" customFormat="1" ht="30" customHeight="1">
      <c r="E4967" s="10"/>
      <c r="K4967" s="10"/>
      <c r="M4967" s="10"/>
      <c r="N4967" s="11"/>
      <c r="O4967" s="11"/>
      <c r="P4967" s="19"/>
      <c r="Q4967" s="11"/>
      <c r="R4967" s="11"/>
      <c r="T4967" s="10"/>
      <c r="U4967" s="10"/>
    </row>
    <row r="4968" spans="5:21" s="8" customFormat="1" ht="30" customHeight="1">
      <c r="E4968" s="10"/>
      <c r="K4968" s="10"/>
      <c r="M4968" s="10"/>
      <c r="N4968" s="11"/>
      <c r="O4968" s="11"/>
      <c r="P4968" s="19"/>
      <c r="Q4968" s="11"/>
      <c r="R4968" s="11"/>
      <c r="T4968" s="10"/>
      <c r="U4968" s="10"/>
    </row>
    <row r="4969" spans="5:21" s="8" customFormat="1" ht="30" customHeight="1">
      <c r="E4969" s="10"/>
      <c r="K4969" s="10"/>
      <c r="M4969" s="10"/>
      <c r="N4969" s="11"/>
      <c r="O4969" s="11"/>
      <c r="P4969" s="19"/>
      <c r="Q4969" s="11"/>
      <c r="R4969" s="11"/>
      <c r="T4969" s="10"/>
      <c r="U4969" s="10"/>
    </row>
    <row r="4970" spans="5:21" s="8" customFormat="1" ht="30" customHeight="1">
      <c r="E4970" s="10"/>
      <c r="K4970" s="10"/>
      <c r="M4970" s="10"/>
      <c r="N4970" s="11"/>
      <c r="O4970" s="11"/>
      <c r="P4970" s="19"/>
      <c r="Q4970" s="11"/>
      <c r="R4970" s="11"/>
      <c r="T4970" s="10"/>
      <c r="U4970" s="10"/>
    </row>
    <row r="4971" spans="5:21" s="8" customFormat="1" ht="30" customHeight="1">
      <c r="E4971" s="10"/>
      <c r="K4971" s="10"/>
      <c r="M4971" s="10"/>
      <c r="N4971" s="11"/>
      <c r="O4971" s="11"/>
      <c r="P4971" s="19"/>
      <c r="Q4971" s="11"/>
      <c r="R4971" s="11"/>
      <c r="T4971" s="10"/>
      <c r="U4971" s="10"/>
    </row>
    <row r="4972" spans="5:21" s="8" customFormat="1" ht="30" customHeight="1">
      <c r="E4972" s="10"/>
      <c r="K4972" s="10"/>
      <c r="M4972" s="10"/>
      <c r="N4972" s="11"/>
      <c r="O4972" s="11"/>
      <c r="P4972" s="19"/>
      <c r="Q4972" s="11"/>
      <c r="R4972" s="11"/>
      <c r="T4972" s="10"/>
      <c r="U4972" s="10"/>
    </row>
    <row r="4973" spans="5:21" s="8" customFormat="1" ht="30" customHeight="1">
      <c r="E4973" s="10"/>
      <c r="K4973" s="10"/>
      <c r="M4973" s="10"/>
      <c r="N4973" s="11"/>
      <c r="O4973" s="11"/>
      <c r="P4973" s="19"/>
      <c r="Q4973" s="11"/>
      <c r="R4973" s="11"/>
      <c r="T4973" s="10"/>
      <c r="U4973" s="10"/>
    </row>
    <row r="4974" spans="5:21" s="8" customFormat="1" ht="30" customHeight="1">
      <c r="E4974" s="10"/>
      <c r="K4974" s="10"/>
      <c r="M4974" s="10"/>
      <c r="N4974" s="11"/>
      <c r="O4974" s="11"/>
      <c r="P4974" s="19"/>
      <c r="Q4974" s="11"/>
      <c r="R4974" s="11"/>
      <c r="T4974" s="10"/>
      <c r="U4974" s="10"/>
    </row>
    <row r="4975" spans="5:21" s="8" customFormat="1" ht="30" customHeight="1">
      <c r="E4975" s="10"/>
      <c r="K4975" s="10"/>
      <c r="M4975" s="10"/>
      <c r="N4975" s="11"/>
      <c r="O4975" s="11"/>
      <c r="P4975" s="19"/>
      <c r="Q4975" s="11"/>
      <c r="R4975" s="11"/>
      <c r="T4975" s="10"/>
      <c r="U4975" s="10"/>
    </row>
    <row r="4976" spans="5:21" s="8" customFormat="1" ht="30" customHeight="1">
      <c r="E4976" s="10"/>
      <c r="K4976" s="10"/>
      <c r="M4976" s="10"/>
      <c r="N4976" s="11"/>
      <c r="O4976" s="11"/>
      <c r="P4976" s="19"/>
      <c r="Q4976" s="11"/>
      <c r="R4976" s="11"/>
      <c r="T4976" s="10"/>
      <c r="U4976" s="10"/>
    </row>
    <row r="4977" spans="5:21" s="8" customFormat="1" ht="30" customHeight="1">
      <c r="E4977" s="10"/>
      <c r="K4977" s="10"/>
      <c r="M4977" s="10"/>
      <c r="N4977" s="11"/>
      <c r="O4977" s="11"/>
      <c r="P4977" s="19"/>
      <c r="Q4977" s="11"/>
      <c r="R4977" s="11"/>
      <c r="T4977" s="10"/>
      <c r="U4977" s="10"/>
    </row>
    <row r="4978" spans="5:21" s="8" customFormat="1" ht="30" customHeight="1">
      <c r="E4978" s="10"/>
      <c r="K4978" s="10"/>
      <c r="M4978" s="10"/>
      <c r="N4978" s="11"/>
      <c r="O4978" s="11"/>
      <c r="P4978" s="19"/>
      <c r="Q4978" s="11"/>
      <c r="R4978" s="11"/>
      <c r="T4978" s="10"/>
      <c r="U4978" s="10"/>
    </row>
    <row r="4979" spans="5:21" s="8" customFormat="1" ht="30" customHeight="1">
      <c r="E4979" s="10"/>
      <c r="K4979" s="10"/>
      <c r="M4979" s="10"/>
      <c r="N4979" s="11"/>
      <c r="O4979" s="11"/>
      <c r="P4979" s="19"/>
      <c r="Q4979" s="11"/>
      <c r="R4979" s="11"/>
      <c r="T4979" s="10"/>
      <c r="U4979" s="10"/>
    </row>
    <row r="4980" spans="5:21" s="8" customFormat="1" ht="30" customHeight="1">
      <c r="E4980" s="10"/>
      <c r="K4980" s="10"/>
      <c r="M4980" s="10"/>
      <c r="N4980" s="11"/>
      <c r="O4980" s="11"/>
      <c r="P4980" s="19"/>
      <c r="Q4980" s="11"/>
      <c r="R4980" s="11"/>
      <c r="T4980" s="10"/>
      <c r="U4980" s="10"/>
    </row>
    <row r="4981" spans="5:21" s="8" customFormat="1" ht="30" customHeight="1">
      <c r="E4981" s="10"/>
      <c r="K4981" s="10"/>
      <c r="M4981" s="10"/>
      <c r="N4981" s="11"/>
      <c r="O4981" s="11"/>
      <c r="P4981" s="19"/>
      <c r="Q4981" s="11"/>
      <c r="R4981" s="11"/>
      <c r="T4981" s="10"/>
      <c r="U4981" s="10"/>
    </row>
    <row r="4982" spans="5:21" s="8" customFormat="1" ht="30" customHeight="1">
      <c r="E4982" s="10"/>
      <c r="K4982" s="10"/>
      <c r="M4982" s="10"/>
      <c r="N4982" s="11"/>
      <c r="O4982" s="11"/>
      <c r="P4982" s="19"/>
      <c r="Q4982" s="11"/>
      <c r="R4982" s="11"/>
      <c r="T4982" s="10"/>
      <c r="U4982" s="10"/>
    </row>
    <row r="4983" spans="5:21" s="8" customFormat="1" ht="30" customHeight="1">
      <c r="E4983" s="10"/>
      <c r="K4983" s="10"/>
      <c r="M4983" s="10"/>
      <c r="N4983" s="11"/>
      <c r="O4983" s="11"/>
      <c r="P4983" s="19"/>
      <c r="Q4983" s="11"/>
      <c r="R4983" s="11"/>
      <c r="T4983" s="10"/>
      <c r="U4983" s="10"/>
    </row>
    <row r="4984" spans="5:21" s="8" customFormat="1" ht="30" customHeight="1">
      <c r="E4984" s="10"/>
      <c r="K4984" s="10"/>
      <c r="M4984" s="10"/>
      <c r="N4984" s="11"/>
      <c r="O4984" s="11"/>
      <c r="P4984" s="19"/>
      <c r="Q4984" s="11"/>
      <c r="R4984" s="11"/>
      <c r="T4984" s="10"/>
      <c r="U4984" s="10"/>
    </row>
    <row r="4985" spans="5:21" s="8" customFormat="1" ht="30" customHeight="1">
      <c r="E4985" s="10"/>
      <c r="K4985" s="10"/>
      <c r="M4985" s="10"/>
      <c r="N4985" s="11"/>
      <c r="O4985" s="11"/>
      <c r="P4985" s="19"/>
      <c r="Q4985" s="11"/>
      <c r="R4985" s="11"/>
      <c r="T4985" s="10"/>
      <c r="U4985" s="10"/>
    </row>
    <row r="4986" spans="5:21" s="8" customFormat="1" ht="30" customHeight="1">
      <c r="E4986" s="10"/>
      <c r="K4986" s="10"/>
      <c r="M4986" s="10"/>
      <c r="N4986" s="11"/>
      <c r="O4986" s="11"/>
      <c r="P4986" s="19"/>
      <c r="Q4986" s="11"/>
      <c r="R4986" s="11"/>
      <c r="T4986" s="10"/>
      <c r="U4986" s="10"/>
    </row>
    <row r="4987" spans="5:21" s="8" customFormat="1" ht="30" customHeight="1">
      <c r="E4987" s="10"/>
      <c r="K4987" s="10"/>
      <c r="M4987" s="10"/>
      <c r="N4987" s="11"/>
      <c r="O4987" s="11"/>
      <c r="P4987" s="19"/>
      <c r="Q4987" s="11"/>
      <c r="R4987" s="11"/>
      <c r="T4987" s="10"/>
      <c r="U4987" s="10"/>
    </row>
    <row r="4988" spans="5:21" s="8" customFormat="1" ht="30" customHeight="1">
      <c r="E4988" s="10"/>
      <c r="K4988" s="10"/>
      <c r="M4988" s="10"/>
      <c r="N4988" s="11"/>
      <c r="O4988" s="11"/>
      <c r="P4988" s="19"/>
      <c r="Q4988" s="11"/>
      <c r="R4988" s="11"/>
      <c r="T4988" s="10"/>
      <c r="U4988" s="10"/>
    </row>
    <row r="4989" spans="5:21" s="8" customFormat="1" ht="30" customHeight="1">
      <c r="E4989" s="10"/>
      <c r="K4989" s="10"/>
      <c r="M4989" s="10"/>
      <c r="N4989" s="11"/>
      <c r="O4989" s="11"/>
      <c r="P4989" s="19"/>
      <c r="Q4989" s="11"/>
      <c r="R4989" s="11"/>
      <c r="T4989" s="10"/>
      <c r="U4989" s="10"/>
    </row>
    <row r="4990" spans="5:21" s="8" customFormat="1" ht="30" customHeight="1">
      <c r="E4990" s="10"/>
      <c r="K4990" s="10"/>
      <c r="M4990" s="10"/>
      <c r="N4990" s="11"/>
      <c r="O4990" s="11"/>
      <c r="P4990" s="19"/>
      <c r="Q4990" s="11"/>
      <c r="R4990" s="11"/>
      <c r="T4990" s="10"/>
      <c r="U4990" s="10"/>
    </row>
    <row r="4991" spans="5:21" s="8" customFormat="1" ht="30" customHeight="1">
      <c r="E4991" s="10"/>
      <c r="K4991" s="10"/>
      <c r="M4991" s="10"/>
      <c r="N4991" s="11"/>
      <c r="O4991" s="11"/>
      <c r="P4991" s="19"/>
      <c r="Q4991" s="11"/>
      <c r="R4991" s="11"/>
      <c r="T4991" s="10"/>
      <c r="U4991" s="10"/>
    </row>
    <row r="4992" spans="5:21" s="8" customFormat="1" ht="30" customHeight="1">
      <c r="E4992" s="10"/>
      <c r="K4992" s="10"/>
      <c r="M4992" s="10"/>
      <c r="N4992" s="11"/>
      <c r="O4992" s="11"/>
      <c r="P4992" s="19"/>
      <c r="Q4992" s="11"/>
      <c r="R4992" s="11"/>
      <c r="T4992" s="10"/>
      <c r="U4992" s="10"/>
    </row>
    <row r="4993" spans="5:21" s="8" customFormat="1" ht="30" customHeight="1">
      <c r="E4993" s="10"/>
      <c r="K4993" s="10"/>
      <c r="M4993" s="10"/>
      <c r="N4993" s="11"/>
      <c r="O4993" s="11"/>
      <c r="P4993" s="19"/>
      <c r="Q4993" s="11"/>
      <c r="R4993" s="11"/>
      <c r="T4993" s="10"/>
      <c r="U4993" s="10"/>
    </row>
    <row r="4994" spans="5:21" s="8" customFormat="1" ht="30" customHeight="1">
      <c r="E4994" s="10"/>
      <c r="K4994" s="10"/>
      <c r="M4994" s="10"/>
      <c r="N4994" s="11"/>
      <c r="O4994" s="11"/>
      <c r="P4994" s="19"/>
      <c r="Q4994" s="11"/>
      <c r="R4994" s="11"/>
      <c r="T4994" s="10"/>
      <c r="U4994" s="10"/>
    </row>
    <row r="4995" spans="5:21" s="8" customFormat="1" ht="30" customHeight="1">
      <c r="E4995" s="10"/>
      <c r="K4995" s="10"/>
      <c r="M4995" s="10"/>
      <c r="N4995" s="11"/>
      <c r="O4995" s="11"/>
      <c r="P4995" s="19"/>
      <c r="Q4995" s="11"/>
      <c r="R4995" s="11"/>
      <c r="T4995" s="10"/>
      <c r="U4995" s="10"/>
    </row>
    <row r="4996" spans="5:21" s="8" customFormat="1" ht="30" customHeight="1">
      <c r="E4996" s="10"/>
      <c r="K4996" s="10"/>
      <c r="M4996" s="10"/>
      <c r="N4996" s="11"/>
      <c r="O4996" s="11"/>
      <c r="P4996" s="19"/>
      <c r="Q4996" s="11"/>
      <c r="R4996" s="11"/>
      <c r="T4996" s="10"/>
      <c r="U4996" s="10"/>
    </row>
    <row r="4997" spans="5:21" s="8" customFormat="1" ht="30" customHeight="1">
      <c r="E4997" s="10"/>
      <c r="K4997" s="10"/>
      <c r="M4997" s="10"/>
      <c r="N4997" s="11"/>
      <c r="O4997" s="11"/>
      <c r="P4997" s="19"/>
      <c r="Q4997" s="11"/>
      <c r="R4997" s="11"/>
      <c r="T4997" s="10"/>
      <c r="U4997" s="10"/>
    </row>
    <row r="4998" spans="5:21" s="8" customFormat="1" ht="30" customHeight="1">
      <c r="E4998" s="10"/>
      <c r="K4998" s="10"/>
      <c r="M4998" s="10"/>
      <c r="N4998" s="11"/>
      <c r="O4998" s="11"/>
      <c r="P4998" s="19"/>
      <c r="Q4998" s="11"/>
      <c r="R4998" s="11"/>
      <c r="T4998" s="10"/>
      <c r="U4998" s="10"/>
    </row>
    <row r="4999" spans="5:21" s="8" customFormat="1" ht="30" customHeight="1">
      <c r="E4999" s="10"/>
      <c r="K4999" s="10"/>
      <c r="M4999" s="10"/>
      <c r="N4999" s="11"/>
      <c r="O4999" s="11"/>
      <c r="P4999" s="19"/>
      <c r="Q4999" s="11"/>
      <c r="R4999" s="11"/>
      <c r="T4999" s="10"/>
      <c r="U4999" s="10"/>
    </row>
    <row r="5000" spans="5:21" s="8" customFormat="1" ht="30" customHeight="1">
      <c r="E5000" s="10"/>
      <c r="K5000" s="10"/>
      <c r="M5000" s="10"/>
      <c r="N5000" s="11"/>
      <c r="O5000" s="11"/>
      <c r="P5000" s="19"/>
      <c r="Q5000" s="11"/>
      <c r="R5000" s="11"/>
      <c r="T5000" s="10"/>
      <c r="U5000" s="10"/>
    </row>
    <row r="5001" spans="5:21" s="8" customFormat="1" ht="30" customHeight="1">
      <c r="E5001" s="10"/>
      <c r="K5001" s="10"/>
      <c r="M5001" s="10"/>
      <c r="N5001" s="11"/>
      <c r="O5001" s="11"/>
      <c r="P5001" s="19"/>
      <c r="Q5001" s="11"/>
      <c r="R5001" s="11"/>
      <c r="T5001" s="10"/>
      <c r="U5001" s="10"/>
    </row>
    <row r="5002" spans="5:21" s="8" customFormat="1" ht="30" customHeight="1">
      <c r="E5002" s="10"/>
      <c r="K5002" s="10"/>
      <c r="M5002" s="10"/>
      <c r="N5002" s="11"/>
      <c r="O5002" s="11"/>
      <c r="P5002" s="19"/>
      <c r="Q5002" s="11"/>
      <c r="R5002" s="11"/>
      <c r="T5002" s="10"/>
      <c r="U5002" s="10"/>
    </row>
    <row r="5003" spans="5:21" s="8" customFormat="1" ht="30" customHeight="1">
      <c r="E5003" s="10"/>
      <c r="K5003" s="10"/>
      <c r="M5003" s="10"/>
      <c r="N5003" s="11"/>
      <c r="O5003" s="11"/>
      <c r="P5003" s="19"/>
      <c r="Q5003" s="11"/>
      <c r="R5003" s="11"/>
      <c r="T5003" s="10"/>
      <c r="U5003" s="10"/>
    </row>
    <row r="5004" spans="5:21" s="8" customFormat="1" ht="30" customHeight="1">
      <c r="E5004" s="10"/>
      <c r="K5004" s="10"/>
      <c r="M5004" s="10"/>
      <c r="N5004" s="11"/>
      <c r="O5004" s="11"/>
      <c r="P5004" s="19"/>
      <c r="Q5004" s="11"/>
      <c r="R5004" s="11"/>
      <c r="T5004" s="10"/>
      <c r="U5004" s="10"/>
    </row>
    <row r="5005" spans="5:21" s="8" customFormat="1" ht="30" customHeight="1">
      <c r="E5005" s="10"/>
      <c r="K5005" s="10"/>
      <c r="M5005" s="10"/>
      <c r="N5005" s="11"/>
      <c r="O5005" s="11"/>
      <c r="P5005" s="19"/>
      <c r="Q5005" s="11"/>
      <c r="R5005" s="11"/>
      <c r="T5005" s="10"/>
      <c r="U5005" s="10"/>
    </row>
    <row r="5006" spans="5:21" s="8" customFormat="1" ht="30" customHeight="1">
      <c r="E5006" s="10"/>
      <c r="K5006" s="10"/>
      <c r="M5006" s="10"/>
      <c r="N5006" s="11"/>
      <c r="O5006" s="11"/>
      <c r="P5006" s="19"/>
      <c r="Q5006" s="11"/>
      <c r="R5006" s="11"/>
      <c r="T5006" s="10"/>
      <c r="U5006" s="10"/>
    </row>
    <row r="5007" spans="5:21" s="8" customFormat="1" ht="30" customHeight="1">
      <c r="E5007" s="10"/>
      <c r="K5007" s="10"/>
      <c r="M5007" s="10"/>
      <c r="N5007" s="11"/>
      <c r="O5007" s="11"/>
      <c r="P5007" s="19"/>
      <c r="Q5007" s="11"/>
      <c r="R5007" s="11"/>
      <c r="T5007" s="10"/>
      <c r="U5007" s="10"/>
    </row>
    <row r="5008" spans="5:21" s="8" customFormat="1" ht="30" customHeight="1">
      <c r="E5008" s="10"/>
      <c r="K5008" s="10"/>
      <c r="M5008" s="10"/>
      <c r="N5008" s="11"/>
      <c r="O5008" s="11"/>
      <c r="P5008" s="19"/>
      <c r="Q5008" s="11"/>
      <c r="R5008" s="11"/>
      <c r="T5008" s="10"/>
      <c r="U5008" s="10"/>
    </row>
    <row r="5009" spans="5:21" s="8" customFormat="1" ht="30" customHeight="1">
      <c r="E5009" s="10"/>
      <c r="K5009" s="10"/>
      <c r="M5009" s="10"/>
      <c r="N5009" s="11"/>
      <c r="O5009" s="11"/>
      <c r="P5009" s="19"/>
      <c r="Q5009" s="11"/>
      <c r="R5009" s="11"/>
      <c r="T5009" s="10"/>
      <c r="U5009" s="10"/>
    </row>
    <row r="5010" spans="5:21" s="8" customFormat="1" ht="30" customHeight="1">
      <c r="E5010" s="10"/>
      <c r="K5010" s="10"/>
      <c r="M5010" s="10"/>
      <c r="N5010" s="11"/>
      <c r="O5010" s="11"/>
      <c r="P5010" s="19"/>
      <c r="Q5010" s="11"/>
      <c r="R5010" s="11"/>
      <c r="T5010" s="10"/>
      <c r="U5010" s="10"/>
    </row>
    <row r="5011" spans="5:21" s="8" customFormat="1" ht="30" customHeight="1">
      <c r="E5011" s="10"/>
      <c r="K5011" s="10"/>
      <c r="M5011" s="10"/>
      <c r="N5011" s="11"/>
      <c r="O5011" s="11"/>
      <c r="P5011" s="19"/>
      <c r="Q5011" s="11"/>
      <c r="R5011" s="11"/>
      <c r="T5011" s="10"/>
      <c r="U5011" s="10"/>
    </row>
    <row r="5012" spans="5:21" s="8" customFormat="1" ht="30" customHeight="1">
      <c r="E5012" s="10"/>
      <c r="K5012" s="10"/>
      <c r="M5012" s="10"/>
      <c r="N5012" s="11"/>
      <c r="O5012" s="11"/>
      <c r="P5012" s="19"/>
      <c r="Q5012" s="11"/>
      <c r="R5012" s="11"/>
      <c r="T5012" s="10"/>
      <c r="U5012" s="10"/>
    </row>
    <row r="5013" spans="5:21" s="8" customFormat="1" ht="30" customHeight="1">
      <c r="E5013" s="10"/>
      <c r="K5013" s="10"/>
      <c r="M5013" s="10"/>
      <c r="N5013" s="11"/>
      <c r="O5013" s="11"/>
      <c r="P5013" s="19"/>
      <c r="Q5013" s="11"/>
      <c r="R5013" s="11"/>
      <c r="T5013" s="10"/>
      <c r="U5013" s="10"/>
    </row>
    <row r="5014" spans="5:21" s="8" customFormat="1" ht="30" customHeight="1">
      <c r="E5014" s="10"/>
      <c r="K5014" s="10"/>
      <c r="M5014" s="10"/>
      <c r="N5014" s="11"/>
      <c r="O5014" s="11"/>
      <c r="P5014" s="19"/>
      <c r="Q5014" s="11"/>
      <c r="R5014" s="11"/>
      <c r="T5014" s="10"/>
      <c r="U5014" s="10"/>
    </row>
    <row r="5015" spans="5:21" s="8" customFormat="1" ht="30" customHeight="1">
      <c r="E5015" s="10"/>
      <c r="K5015" s="10"/>
      <c r="M5015" s="10"/>
      <c r="N5015" s="11"/>
      <c r="O5015" s="11"/>
      <c r="P5015" s="19"/>
      <c r="Q5015" s="11"/>
      <c r="R5015" s="11"/>
      <c r="T5015" s="10"/>
      <c r="U5015" s="10"/>
    </row>
    <row r="5016" spans="5:21" s="8" customFormat="1" ht="30" customHeight="1">
      <c r="E5016" s="10"/>
      <c r="K5016" s="10"/>
      <c r="M5016" s="10"/>
      <c r="N5016" s="11"/>
      <c r="O5016" s="11"/>
      <c r="P5016" s="19"/>
      <c r="Q5016" s="11"/>
      <c r="R5016" s="11"/>
      <c r="T5016" s="10"/>
      <c r="U5016" s="10"/>
    </row>
    <row r="5017" spans="5:21" s="8" customFormat="1" ht="30" customHeight="1">
      <c r="E5017" s="10"/>
      <c r="K5017" s="10"/>
      <c r="M5017" s="10"/>
      <c r="N5017" s="11"/>
      <c r="O5017" s="11"/>
      <c r="P5017" s="19"/>
      <c r="Q5017" s="11"/>
      <c r="R5017" s="11"/>
      <c r="T5017" s="10"/>
      <c r="U5017" s="10"/>
    </row>
    <row r="5018" spans="5:21" s="8" customFormat="1" ht="30" customHeight="1">
      <c r="E5018" s="10"/>
      <c r="K5018" s="10"/>
      <c r="M5018" s="10"/>
      <c r="N5018" s="11"/>
      <c r="O5018" s="11"/>
      <c r="P5018" s="19"/>
      <c r="Q5018" s="11"/>
      <c r="R5018" s="11"/>
      <c r="T5018" s="10"/>
      <c r="U5018" s="10"/>
    </row>
    <row r="5019" spans="5:21" s="8" customFormat="1" ht="30" customHeight="1">
      <c r="E5019" s="10"/>
      <c r="K5019" s="10"/>
      <c r="M5019" s="10"/>
      <c r="N5019" s="11"/>
      <c r="O5019" s="11"/>
      <c r="P5019" s="19"/>
      <c r="Q5019" s="11"/>
      <c r="R5019" s="11"/>
      <c r="T5019" s="10"/>
      <c r="U5019" s="10"/>
    </row>
    <row r="5020" spans="5:21" s="8" customFormat="1" ht="30" customHeight="1">
      <c r="E5020" s="10"/>
      <c r="K5020" s="10"/>
      <c r="M5020" s="10"/>
      <c r="N5020" s="11"/>
      <c r="O5020" s="11"/>
      <c r="P5020" s="19"/>
      <c r="Q5020" s="11"/>
      <c r="R5020" s="11"/>
      <c r="T5020" s="10"/>
      <c r="U5020" s="10"/>
    </row>
    <row r="5021" spans="5:21" s="8" customFormat="1" ht="30" customHeight="1">
      <c r="E5021" s="10"/>
      <c r="K5021" s="10"/>
      <c r="M5021" s="10"/>
      <c r="N5021" s="11"/>
      <c r="O5021" s="11"/>
      <c r="P5021" s="19"/>
      <c r="Q5021" s="11"/>
      <c r="R5021" s="11"/>
      <c r="T5021" s="10"/>
      <c r="U5021" s="10"/>
    </row>
    <row r="5022" spans="5:21" s="8" customFormat="1" ht="30" customHeight="1">
      <c r="E5022" s="10"/>
      <c r="K5022" s="10"/>
      <c r="M5022" s="10"/>
      <c r="N5022" s="11"/>
      <c r="O5022" s="11"/>
      <c r="P5022" s="19"/>
      <c r="Q5022" s="11"/>
      <c r="R5022" s="11"/>
      <c r="T5022" s="10"/>
      <c r="U5022" s="10"/>
    </row>
    <row r="5023" spans="5:21" s="8" customFormat="1" ht="30" customHeight="1">
      <c r="E5023" s="10"/>
      <c r="K5023" s="10"/>
      <c r="M5023" s="10"/>
      <c r="N5023" s="11"/>
      <c r="O5023" s="11"/>
      <c r="P5023" s="19"/>
      <c r="Q5023" s="11"/>
      <c r="R5023" s="11"/>
      <c r="T5023" s="10"/>
      <c r="U5023" s="10"/>
    </row>
    <row r="5024" spans="5:21" s="8" customFormat="1" ht="30" customHeight="1">
      <c r="E5024" s="10"/>
      <c r="K5024" s="10"/>
      <c r="M5024" s="10"/>
      <c r="N5024" s="11"/>
      <c r="O5024" s="11"/>
      <c r="P5024" s="19"/>
      <c r="Q5024" s="11"/>
      <c r="R5024" s="11"/>
      <c r="T5024" s="10"/>
      <c r="U5024" s="10"/>
    </row>
    <row r="5025" spans="5:21" s="8" customFormat="1" ht="30" customHeight="1">
      <c r="E5025" s="10"/>
      <c r="K5025" s="10"/>
      <c r="M5025" s="10"/>
      <c r="N5025" s="11"/>
      <c r="O5025" s="11"/>
      <c r="P5025" s="19"/>
      <c r="Q5025" s="11"/>
      <c r="R5025" s="11"/>
      <c r="T5025" s="10"/>
      <c r="U5025" s="10"/>
    </row>
    <row r="5026" spans="5:21" s="8" customFormat="1" ht="30" customHeight="1">
      <c r="E5026" s="10"/>
      <c r="K5026" s="10"/>
      <c r="M5026" s="10"/>
      <c r="N5026" s="11"/>
      <c r="O5026" s="11"/>
      <c r="P5026" s="19"/>
      <c r="Q5026" s="11"/>
      <c r="R5026" s="11"/>
      <c r="T5026" s="10"/>
      <c r="U5026" s="10"/>
    </row>
    <row r="5027" spans="5:21" s="8" customFormat="1" ht="30" customHeight="1">
      <c r="E5027" s="10"/>
      <c r="K5027" s="10"/>
      <c r="M5027" s="10"/>
      <c r="N5027" s="11"/>
      <c r="O5027" s="11"/>
      <c r="P5027" s="19"/>
      <c r="Q5027" s="11"/>
      <c r="R5027" s="11"/>
      <c r="T5027" s="10"/>
      <c r="U5027" s="10"/>
    </row>
    <row r="5028" spans="5:21" s="8" customFormat="1" ht="30" customHeight="1">
      <c r="E5028" s="10"/>
      <c r="K5028" s="10"/>
      <c r="M5028" s="10"/>
      <c r="N5028" s="11"/>
      <c r="O5028" s="11"/>
      <c r="P5028" s="19"/>
      <c r="Q5028" s="11"/>
      <c r="R5028" s="11"/>
      <c r="T5028" s="10"/>
      <c r="U5028" s="10"/>
    </row>
    <row r="5029" spans="5:21" s="8" customFormat="1" ht="30" customHeight="1">
      <c r="E5029" s="10"/>
      <c r="K5029" s="10"/>
      <c r="M5029" s="10"/>
      <c r="N5029" s="11"/>
      <c r="O5029" s="11"/>
      <c r="P5029" s="19"/>
      <c r="Q5029" s="11"/>
      <c r="R5029" s="11"/>
      <c r="T5029" s="10"/>
      <c r="U5029" s="10"/>
    </row>
    <row r="5030" spans="5:21" s="8" customFormat="1" ht="30" customHeight="1">
      <c r="E5030" s="10"/>
      <c r="K5030" s="10"/>
      <c r="M5030" s="10"/>
      <c r="N5030" s="11"/>
      <c r="O5030" s="11"/>
      <c r="P5030" s="19"/>
      <c r="Q5030" s="11"/>
      <c r="R5030" s="11"/>
      <c r="T5030" s="10"/>
      <c r="U5030" s="10"/>
    </row>
    <row r="5031" spans="5:21" s="8" customFormat="1" ht="30" customHeight="1">
      <c r="E5031" s="10"/>
      <c r="K5031" s="10"/>
      <c r="M5031" s="10"/>
      <c r="N5031" s="11"/>
      <c r="O5031" s="11"/>
      <c r="P5031" s="19"/>
      <c r="Q5031" s="11"/>
      <c r="R5031" s="11"/>
      <c r="T5031" s="10"/>
      <c r="U5031" s="10"/>
    </row>
    <row r="5032" spans="5:21" s="8" customFormat="1" ht="30" customHeight="1">
      <c r="E5032" s="10"/>
      <c r="K5032" s="10"/>
      <c r="M5032" s="10"/>
      <c r="N5032" s="11"/>
      <c r="O5032" s="11"/>
      <c r="P5032" s="19"/>
      <c r="Q5032" s="11"/>
      <c r="R5032" s="11"/>
      <c r="T5032" s="10"/>
      <c r="U5032" s="10"/>
    </row>
    <row r="5033" spans="5:21" s="8" customFormat="1" ht="30" customHeight="1">
      <c r="E5033" s="10"/>
      <c r="K5033" s="10"/>
      <c r="M5033" s="10"/>
      <c r="N5033" s="11"/>
      <c r="O5033" s="11"/>
      <c r="P5033" s="19"/>
      <c r="Q5033" s="11"/>
      <c r="R5033" s="11"/>
      <c r="T5033" s="10"/>
      <c r="U5033" s="10"/>
    </row>
    <row r="5034" spans="5:21" s="8" customFormat="1" ht="30" customHeight="1">
      <c r="E5034" s="10"/>
      <c r="K5034" s="10"/>
      <c r="M5034" s="10"/>
      <c r="N5034" s="11"/>
      <c r="O5034" s="11"/>
      <c r="P5034" s="19"/>
      <c r="Q5034" s="11"/>
      <c r="R5034" s="11"/>
      <c r="T5034" s="10"/>
      <c r="U5034" s="10"/>
    </row>
    <row r="5035" spans="5:21" s="8" customFormat="1" ht="30" customHeight="1">
      <c r="E5035" s="10"/>
      <c r="K5035" s="10"/>
      <c r="M5035" s="10"/>
      <c r="N5035" s="11"/>
      <c r="O5035" s="11"/>
      <c r="P5035" s="19"/>
      <c r="Q5035" s="11"/>
      <c r="R5035" s="11"/>
      <c r="T5035" s="10"/>
      <c r="U5035" s="10"/>
    </row>
    <row r="5036" spans="5:21" s="8" customFormat="1" ht="30" customHeight="1">
      <c r="E5036" s="10"/>
      <c r="K5036" s="10"/>
      <c r="M5036" s="10"/>
      <c r="N5036" s="11"/>
      <c r="O5036" s="11"/>
      <c r="P5036" s="19"/>
      <c r="Q5036" s="11"/>
      <c r="R5036" s="11"/>
      <c r="T5036" s="10"/>
      <c r="U5036" s="10"/>
    </row>
    <row r="5037" spans="5:21" s="8" customFormat="1" ht="30" customHeight="1">
      <c r="E5037" s="10"/>
      <c r="K5037" s="10"/>
      <c r="M5037" s="10"/>
      <c r="N5037" s="11"/>
      <c r="O5037" s="11"/>
      <c r="P5037" s="19"/>
      <c r="Q5037" s="11"/>
      <c r="R5037" s="11"/>
      <c r="T5037" s="10"/>
      <c r="U5037" s="10"/>
    </row>
    <row r="5038" spans="5:21" s="8" customFormat="1" ht="30" customHeight="1">
      <c r="E5038" s="10"/>
      <c r="K5038" s="10"/>
      <c r="M5038" s="10"/>
      <c r="N5038" s="11"/>
      <c r="O5038" s="11"/>
      <c r="P5038" s="19"/>
      <c r="Q5038" s="11"/>
      <c r="R5038" s="11"/>
      <c r="T5038" s="10"/>
      <c r="U5038" s="10"/>
    </row>
    <row r="5039" spans="5:21" s="8" customFormat="1" ht="30" customHeight="1">
      <c r="E5039" s="10"/>
      <c r="K5039" s="10"/>
      <c r="M5039" s="10"/>
      <c r="N5039" s="11"/>
      <c r="O5039" s="11"/>
      <c r="P5039" s="19"/>
      <c r="Q5039" s="11"/>
      <c r="R5039" s="11"/>
      <c r="T5039" s="10"/>
      <c r="U5039" s="10"/>
    </row>
    <row r="5040" spans="5:21" s="8" customFormat="1" ht="30" customHeight="1">
      <c r="E5040" s="10"/>
      <c r="K5040" s="10"/>
      <c r="M5040" s="10"/>
      <c r="N5040" s="11"/>
      <c r="O5040" s="11"/>
      <c r="P5040" s="19"/>
      <c r="Q5040" s="11"/>
      <c r="R5040" s="11"/>
      <c r="T5040" s="10"/>
      <c r="U5040" s="10"/>
    </row>
    <row r="5041" spans="5:21" s="8" customFormat="1" ht="30" customHeight="1">
      <c r="E5041" s="10"/>
      <c r="K5041" s="10"/>
      <c r="M5041" s="10"/>
      <c r="N5041" s="11"/>
      <c r="O5041" s="11"/>
      <c r="P5041" s="19"/>
      <c r="Q5041" s="11"/>
      <c r="R5041" s="11"/>
      <c r="T5041" s="10"/>
      <c r="U5041" s="10"/>
    </row>
    <row r="5042" spans="5:21" s="8" customFormat="1" ht="30" customHeight="1">
      <c r="E5042" s="10"/>
      <c r="K5042" s="10"/>
      <c r="M5042" s="10"/>
      <c r="N5042" s="11"/>
      <c r="O5042" s="11"/>
      <c r="P5042" s="19"/>
      <c r="Q5042" s="11"/>
      <c r="R5042" s="11"/>
      <c r="T5042" s="10"/>
      <c r="U5042" s="10"/>
    </row>
    <row r="5043" spans="5:21" s="8" customFormat="1" ht="30" customHeight="1">
      <c r="E5043" s="10"/>
      <c r="K5043" s="10"/>
      <c r="M5043" s="10"/>
      <c r="N5043" s="11"/>
      <c r="O5043" s="11"/>
      <c r="P5043" s="19"/>
      <c r="Q5043" s="11"/>
      <c r="R5043" s="11"/>
      <c r="T5043" s="10"/>
      <c r="U5043" s="10"/>
    </row>
    <row r="5044" spans="5:21" s="8" customFormat="1" ht="30" customHeight="1">
      <c r="E5044" s="10"/>
      <c r="K5044" s="10"/>
      <c r="M5044" s="10"/>
      <c r="N5044" s="11"/>
      <c r="O5044" s="11"/>
      <c r="P5044" s="19"/>
      <c r="Q5044" s="11"/>
      <c r="R5044" s="11"/>
      <c r="T5044" s="10"/>
      <c r="U5044" s="10"/>
    </row>
    <row r="5045" spans="5:21" s="8" customFormat="1" ht="30" customHeight="1">
      <c r="E5045" s="10"/>
      <c r="K5045" s="10"/>
      <c r="M5045" s="10"/>
      <c r="N5045" s="11"/>
      <c r="O5045" s="11"/>
      <c r="P5045" s="19"/>
      <c r="Q5045" s="11"/>
      <c r="R5045" s="11"/>
      <c r="T5045" s="10"/>
      <c r="U5045" s="10"/>
    </row>
    <row r="5046" spans="5:21" s="8" customFormat="1" ht="30" customHeight="1">
      <c r="E5046" s="10"/>
      <c r="K5046" s="10"/>
      <c r="M5046" s="10"/>
      <c r="N5046" s="11"/>
      <c r="O5046" s="11"/>
      <c r="P5046" s="19"/>
      <c r="Q5046" s="11"/>
      <c r="R5046" s="11"/>
      <c r="T5046" s="10"/>
      <c r="U5046" s="10"/>
    </row>
    <row r="5047" spans="5:21" s="8" customFormat="1" ht="30" customHeight="1">
      <c r="E5047" s="10"/>
      <c r="K5047" s="10"/>
      <c r="M5047" s="10"/>
      <c r="N5047" s="11"/>
      <c r="O5047" s="11"/>
      <c r="P5047" s="19"/>
      <c r="Q5047" s="11"/>
      <c r="R5047" s="11"/>
      <c r="T5047" s="10"/>
      <c r="U5047" s="10"/>
    </row>
    <row r="5048" spans="5:21" s="8" customFormat="1" ht="30" customHeight="1">
      <c r="E5048" s="10"/>
      <c r="K5048" s="10"/>
      <c r="M5048" s="10"/>
      <c r="N5048" s="11"/>
      <c r="O5048" s="11"/>
      <c r="P5048" s="19"/>
      <c r="Q5048" s="11"/>
      <c r="R5048" s="11"/>
      <c r="T5048" s="10"/>
      <c r="U5048" s="10"/>
    </row>
    <row r="5049" spans="5:21" s="8" customFormat="1" ht="30" customHeight="1">
      <c r="E5049" s="10"/>
      <c r="K5049" s="10"/>
      <c r="M5049" s="10"/>
      <c r="N5049" s="11"/>
      <c r="O5049" s="11"/>
      <c r="P5049" s="19"/>
      <c r="Q5049" s="11"/>
      <c r="R5049" s="11"/>
      <c r="T5049" s="10"/>
      <c r="U5049" s="10"/>
    </row>
    <row r="5050" spans="5:21" s="8" customFormat="1" ht="30" customHeight="1">
      <c r="E5050" s="10"/>
      <c r="K5050" s="10"/>
      <c r="M5050" s="10"/>
      <c r="N5050" s="11"/>
      <c r="O5050" s="11"/>
      <c r="P5050" s="19"/>
      <c r="Q5050" s="11"/>
      <c r="R5050" s="11"/>
      <c r="T5050" s="10"/>
      <c r="U5050" s="10"/>
    </row>
    <row r="5051" spans="5:21" s="8" customFormat="1" ht="30" customHeight="1">
      <c r="E5051" s="10"/>
      <c r="K5051" s="10"/>
      <c r="M5051" s="10"/>
      <c r="N5051" s="11"/>
      <c r="O5051" s="11"/>
      <c r="P5051" s="19"/>
      <c r="Q5051" s="11"/>
      <c r="R5051" s="11"/>
      <c r="T5051" s="10"/>
      <c r="U5051" s="10"/>
    </row>
    <row r="5052" spans="5:21" s="8" customFormat="1" ht="30" customHeight="1">
      <c r="E5052" s="10"/>
      <c r="K5052" s="10"/>
      <c r="M5052" s="10"/>
      <c r="N5052" s="11"/>
      <c r="O5052" s="11"/>
      <c r="P5052" s="19"/>
      <c r="Q5052" s="11"/>
      <c r="R5052" s="11"/>
      <c r="T5052" s="10"/>
      <c r="U5052" s="10"/>
    </row>
    <row r="5053" spans="5:21" s="8" customFormat="1" ht="30" customHeight="1">
      <c r="E5053" s="10"/>
      <c r="K5053" s="10"/>
      <c r="M5053" s="10"/>
      <c r="N5053" s="11"/>
      <c r="O5053" s="11"/>
      <c r="P5053" s="19"/>
      <c r="Q5053" s="11"/>
      <c r="R5053" s="11"/>
      <c r="T5053" s="10"/>
      <c r="U5053" s="10"/>
    </row>
    <row r="5054" spans="5:21" s="8" customFormat="1" ht="30" customHeight="1">
      <c r="E5054" s="10"/>
      <c r="K5054" s="10"/>
      <c r="M5054" s="10"/>
      <c r="N5054" s="11"/>
      <c r="O5054" s="11"/>
      <c r="P5054" s="19"/>
      <c r="Q5054" s="11"/>
      <c r="R5054" s="11"/>
      <c r="T5054" s="10"/>
      <c r="U5054" s="10"/>
    </row>
    <row r="5055" spans="5:21" s="8" customFormat="1" ht="30" customHeight="1">
      <c r="E5055" s="10"/>
      <c r="K5055" s="10"/>
      <c r="M5055" s="10"/>
      <c r="N5055" s="11"/>
      <c r="O5055" s="11"/>
      <c r="P5055" s="19"/>
      <c r="Q5055" s="11"/>
      <c r="R5055" s="11"/>
      <c r="T5055" s="10"/>
      <c r="U5055" s="10"/>
    </row>
    <row r="5056" spans="5:21" s="8" customFormat="1" ht="30" customHeight="1">
      <c r="E5056" s="10"/>
      <c r="K5056" s="10"/>
      <c r="M5056" s="10"/>
      <c r="N5056" s="11"/>
      <c r="O5056" s="11"/>
      <c r="P5056" s="19"/>
      <c r="Q5056" s="11"/>
      <c r="R5056" s="11"/>
      <c r="T5056" s="10"/>
      <c r="U5056" s="10"/>
    </row>
    <row r="5057" spans="5:21" s="8" customFormat="1" ht="30" customHeight="1">
      <c r="E5057" s="10"/>
      <c r="K5057" s="10"/>
      <c r="M5057" s="10"/>
      <c r="N5057" s="11"/>
      <c r="O5057" s="11"/>
      <c r="P5057" s="19"/>
      <c r="Q5057" s="11"/>
      <c r="R5057" s="11"/>
      <c r="T5057" s="10"/>
      <c r="U5057" s="10"/>
    </row>
    <row r="5058" spans="5:21" s="8" customFormat="1" ht="30" customHeight="1">
      <c r="E5058" s="10"/>
      <c r="K5058" s="10"/>
      <c r="M5058" s="10"/>
      <c r="N5058" s="11"/>
      <c r="O5058" s="11"/>
      <c r="P5058" s="19"/>
      <c r="Q5058" s="11"/>
      <c r="R5058" s="11"/>
      <c r="T5058" s="10"/>
      <c r="U5058" s="10"/>
    </row>
    <row r="5059" spans="5:21" s="8" customFormat="1" ht="30" customHeight="1">
      <c r="E5059" s="10"/>
      <c r="K5059" s="10"/>
      <c r="M5059" s="10"/>
      <c r="N5059" s="11"/>
      <c r="O5059" s="11"/>
      <c r="P5059" s="19"/>
      <c r="Q5059" s="11"/>
      <c r="R5059" s="11"/>
      <c r="T5059" s="10"/>
      <c r="U5059" s="10"/>
    </row>
    <row r="5060" spans="5:21" s="8" customFormat="1" ht="30" customHeight="1">
      <c r="E5060" s="10"/>
      <c r="K5060" s="10"/>
      <c r="M5060" s="10"/>
      <c r="N5060" s="11"/>
      <c r="O5060" s="11"/>
      <c r="P5060" s="19"/>
      <c r="Q5060" s="11"/>
      <c r="R5060" s="11"/>
      <c r="T5060" s="10"/>
      <c r="U5060" s="10"/>
    </row>
    <row r="5061" spans="5:21" s="8" customFormat="1" ht="30" customHeight="1">
      <c r="E5061" s="10"/>
      <c r="K5061" s="10"/>
      <c r="M5061" s="10"/>
      <c r="N5061" s="11"/>
      <c r="O5061" s="11"/>
      <c r="P5061" s="19"/>
      <c r="Q5061" s="11"/>
      <c r="R5061" s="11"/>
      <c r="T5061" s="10"/>
      <c r="U5061" s="10"/>
    </row>
    <row r="5062" spans="5:21" s="8" customFormat="1" ht="30" customHeight="1">
      <c r="E5062" s="10"/>
      <c r="K5062" s="10"/>
      <c r="M5062" s="10"/>
      <c r="N5062" s="11"/>
      <c r="O5062" s="11"/>
      <c r="P5062" s="19"/>
      <c r="Q5062" s="11"/>
      <c r="R5062" s="11"/>
      <c r="T5062" s="10"/>
      <c r="U5062" s="10"/>
    </row>
    <row r="5063" spans="5:21" s="8" customFormat="1" ht="30" customHeight="1">
      <c r="E5063" s="10"/>
      <c r="K5063" s="10"/>
      <c r="M5063" s="10"/>
      <c r="N5063" s="11"/>
      <c r="O5063" s="11"/>
      <c r="P5063" s="19"/>
      <c r="Q5063" s="11"/>
      <c r="R5063" s="11"/>
      <c r="T5063" s="10"/>
      <c r="U5063" s="10"/>
    </row>
    <row r="5064" spans="5:21" s="8" customFormat="1" ht="30" customHeight="1">
      <c r="E5064" s="10"/>
      <c r="K5064" s="10"/>
      <c r="M5064" s="10"/>
      <c r="N5064" s="11"/>
      <c r="O5064" s="11"/>
      <c r="P5064" s="19"/>
      <c r="Q5064" s="11"/>
      <c r="R5064" s="11"/>
      <c r="T5064" s="10"/>
      <c r="U5064" s="10"/>
    </row>
    <row r="5065" spans="5:21" s="8" customFormat="1" ht="30" customHeight="1">
      <c r="E5065" s="10"/>
      <c r="K5065" s="10"/>
      <c r="M5065" s="10"/>
      <c r="N5065" s="11"/>
      <c r="O5065" s="11"/>
      <c r="P5065" s="19"/>
      <c r="Q5065" s="11"/>
      <c r="R5065" s="11"/>
      <c r="T5065" s="10"/>
      <c r="U5065" s="10"/>
    </row>
    <row r="5066" spans="5:21" s="8" customFormat="1" ht="30" customHeight="1">
      <c r="E5066" s="10"/>
      <c r="K5066" s="10"/>
      <c r="M5066" s="10"/>
      <c r="N5066" s="11"/>
      <c r="O5066" s="11"/>
      <c r="P5066" s="19"/>
      <c r="Q5066" s="11"/>
      <c r="R5066" s="11"/>
      <c r="T5066" s="10"/>
      <c r="U5066" s="10"/>
    </row>
    <row r="5067" spans="5:21" s="8" customFormat="1" ht="30" customHeight="1">
      <c r="E5067" s="10"/>
      <c r="K5067" s="10"/>
      <c r="M5067" s="10"/>
      <c r="N5067" s="11"/>
      <c r="O5067" s="11"/>
      <c r="P5067" s="19"/>
      <c r="Q5067" s="11"/>
      <c r="R5067" s="11"/>
      <c r="T5067" s="10"/>
      <c r="U5067" s="10"/>
    </row>
    <row r="5068" spans="5:21" s="8" customFormat="1" ht="30" customHeight="1">
      <c r="E5068" s="10"/>
      <c r="K5068" s="10"/>
      <c r="M5068" s="10"/>
      <c r="N5068" s="11"/>
      <c r="O5068" s="11"/>
      <c r="P5068" s="19"/>
      <c r="Q5068" s="11"/>
      <c r="R5068" s="11"/>
      <c r="T5068" s="10"/>
      <c r="U5068" s="10"/>
    </row>
    <row r="5069" spans="5:21" s="8" customFormat="1" ht="30" customHeight="1">
      <c r="E5069" s="10"/>
      <c r="K5069" s="10"/>
      <c r="M5069" s="10"/>
      <c r="N5069" s="11"/>
      <c r="O5069" s="11"/>
      <c r="P5069" s="19"/>
      <c r="Q5069" s="11"/>
      <c r="R5069" s="11"/>
      <c r="T5069" s="10"/>
      <c r="U5069" s="10"/>
    </row>
    <row r="5070" spans="5:21" s="8" customFormat="1" ht="30" customHeight="1">
      <c r="E5070" s="10"/>
      <c r="K5070" s="10"/>
      <c r="M5070" s="10"/>
      <c r="N5070" s="11"/>
      <c r="O5070" s="11"/>
      <c r="P5070" s="19"/>
      <c r="Q5070" s="11"/>
      <c r="R5070" s="11"/>
      <c r="T5070" s="10"/>
      <c r="U5070" s="10"/>
    </row>
    <row r="5071" spans="5:21" s="8" customFormat="1" ht="30" customHeight="1">
      <c r="E5071" s="10"/>
      <c r="K5071" s="10"/>
      <c r="M5071" s="10"/>
      <c r="N5071" s="11"/>
      <c r="O5071" s="11"/>
      <c r="P5071" s="19"/>
      <c r="Q5071" s="11"/>
      <c r="R5071" s="11"/>
      <c r="T5071" s="10"/>
      <c r="U5071" s="10"/>
    </row>
    <row r="5072" spans="5:21" s="8" customFormat="1" ht="30" customHeight="1">
      <c r="E5072" s="10"/>
      <c r="K5072" s="10"/>
      <c r="M5072" s="10"/>
      <c r="N5072" s="11"/>
      <c r="O5072" s="11"/>
      <c r="P5072" s="19"/>
      <c r="Q5072" s="11"/>
      <c r="R5072" s="11"/>
      <c r="T5072" s="10"/>
      <c r="U5072" s="10"/>
    </row>
    <row r="5073" spans="5:21" s="8" customFormat="1" ht="30" customHeight="1">
      <c r="E5073" s="10"/>
      <c r="K5073" s="10"/>
      <c r="M5073" s="10"/>
      <c r="N5073" s="11"/>
      <c r="O5073" s="11"/>
      <c r="P5073" s="19"/>
      <c r="Q5073" s="11"/>
      <c r="R5073" s="11"/>
      <c r="T5073" s="10"/>
      <c r="U5073" s="10"/>
    </row>
    <row r="5074" spans="5:21" s="8" customFormat="1" ht="30" customHeight="1">
      <c r="E5074" s="10"/>
      <c r="K5074" s="10"/>
      <c r="M5074" s="10"/>
      <c r="N5074" s="11"/>
      <c r="O5074" s="11"/>
      <c r="P5074" s="19"/>
      <c r="Q5074" s="11"/>
      <c r="R5074" s="11"/>
      <c r="T5074" s="10"/>
      <c r="U5074" s="10"/>
    </row>
    <row r="5075" spans="5:21" s="8" customFormat="1" ht="30" customHeight="1">
      <c r="E5075" s="10"/>
      <c r="K5075" s="10"/>
      <c r="M5075" s="10"/>
      <c r="N5075" s="11"/>
      <c r="O5075" s="11"/>
      <c r="P5075" s="19"/>
      <c r="Q5075" s="11"/>
      <c r="R5075" s="11"/>
      <c r="T5075" s="10"/>
      <c r="U5075" s="10"/>
    </row>
    <row r="5076" spans="5:21" s="8" customFormat="1" ht="30" customHeight="1">
      <c r="E5076" s="10"/>
      <c r="K5076" s="10"/>
      <c r="M5076" s="10"/>
      <c r="N5076" s="11"/>
      <c r="O5076" s="11"/>
      <c r="P5076" s="19"/>
      <c r="Q5076" s="11"/>
      <c r="R5076" s="11"/>
      <c r="T5076" s="10"/>
      <c r="U5076" s="10"/>
    </row>
    <row r="5077" spans="5:21" s="8" customFormat="1" ht="30" customHeight="1">
      <c r="E5077" s="10"/>
      <c r="K5077" s="10"/>
      <c r="M5077" s="10"/>
      <c r="N5077" s="11"/>
      <c r="O5077" s="11"/>
      <c r="P5077" s="19"/>
      <c r="Q5077" s="11"/>
      <c r="R5077" s="11"/>
      <c r="T5077" s="10"/>
      <c r="U5077" s="10"/>
    </row>
    <row r="5078" spans="5:21" s="8" customFormat="1" ht="30" customHeight="1">
      <c r="E5078" s="10"/>
      <c r="K5078" s="10"/>
      <c r="M5078" s="10"/>
      <c r="N5078" s="11"/>
      <c r="O5078" s="11"/>
      <c r="P5078" s="19"/>
      <c r="Q5078" s="11"/>
      <c r="R5078" s="11"/>
      <c r="T5078" s="10"/>
      <c r="U5078" s="10"/>
    </row>
    <row r="5079" spans="5:21" s="8" customFormat="1" ht="30" customHeight="1">
      <c r="E5079" s="10"/>
      <c r="K5079" s="10"/>
      <c r="M5079" s="10"/>
      <c r="N5079" s="11"/>
      <c r="O5079" s="11"/>
      <c r="P5079" s="19"/>
      <c r="Q5079" s="11"/>
      <c r="R5079" s="11"/>
      <c r="T5079" s="10"/>
      <c r="U5079" s="10"/>
    </row>
    <row r="5080" spans="5:21" s="8" customFormat="1" ht="30" customHeight="1">
      <c r="E5080" s="10"/>
      <c r="K5080" s="10"/>
      <c r="M5080" s="10"/>
      <c r="N5080" s="11"/>
      <c r="O5080" s="11"/>
      <c r="P5080" s="19"/>
      <c r="Q5080" s="11"/>
      <c r="R5080" s="11"/>
      <c r="T5080" s="10"/>
      <c r="U5080" s="10"/>
    </row>
    <row r="5081" spans="5:21" s="8" customFormat="1" ht="30" customHeight="1">
      <c r="E5081" s="10"/>
      <c r="K5081" s="10"/>
      <c r="M5081" s="10"/>
      <c r="N5081" s="11"/>
      <c r="O5081" s="11"/>
      <c r="P5081" s="19"/>
      <c r="Q5081" s="11"/>
      <c r="R5081" s="11"/>
      <c r="T5081" s="10"/>
      <c r="U5081" s="10"/>
    </row>
    <row r="5082" spans="5:21" s="8" customFormat="1" ht="30" customHeight="1">
      <c r="E5082" s="10"/>
      <c r="K5082" s="10"/>
      <c r="M5082" s="10"/>
      <c r="N5082" s="11"/>
      <c r="O5082" s="11"/>
      <c r="P5082" s="19"/>
      <c r="Q5082" s="11"/>
      <c r="R5082" s="11"/>
      <c r="T5082" s="10"/>
      <c r="U5082" s="10"/>
    </row>
    <row r="5083" spans="5:21" s="8" customFormat="1" ht="30" customHeight="1">
      <c r="E5083" s="10"/>
      <c r="K5083" s="10"/>
      <c r="M5083" s="10"/>
      <c r="N5083" s="11"/>
      <c r="O5083" s="11"/>
      <c r="P5083" s="19"/>
      <c r="Q5083" s="11"/>
      <c r="R5083" s="11"/>
      <c r="T5083" s="10"/>
      <c r="U5083" s="10"/>
    </row>
    <row r="5084" spans="5:21" s="8" customFormat="1" ht="30" customHeight="1">
      <c r="E5084" s="10"/>
      <c r="K5084" s="10"/>
      <c r="M5084" s="10"/>
      <c r="N5084" s="11"/>
      <c r="O5084" s="11"/>
      <c r="P5084" s="19"/>
      <c r="Q5084" s="11"/>
      <c r="R5084" s="11"/>
      <c r="T5084" s="10"/>
      <c r="U5084" s="10"/>
    </row>
    <row r="5085" spans="5:21" s="8" customFormat="1" ht="30" customHeight="1">
      <c r="E5085" s="10"/>
      <c r="K5085" s="10"/>
      <c r="M5085" s="10"/>
      <c r="N5085" s="11"/>
      <c r="O5085" s="11"/>
      <c r="P5085" s="19"/>
      <c r="Q5085" s="11"/>
      <c r="R5085" s="11"/>
      <c r="T5085" s="10"/>
      <c r="U5085" s="10"/>
    </row>
    <row r="5086" spans="5:21" s="8" customFormat="1" ht="30" customHeight="1">
      <c r="E5086" s="10"/>
      <c r="K5086" s="10"/>
      <c r="M5086" s="10"/>
      <c r="N5086" s="11"/>
      <c r="O5086" s="11"/>
      <c r="P5086" s="19"/>
      <c r="Q5086" s="11"/>
      <c r="R5086" s="11"/>
      <c r="T5086" s="10"/>
      <c r="U5086" s="10"/>
    </row>
    <row r="5087" spans="5:21" s="8" customFormat="1" ht="30" customHeight="1">
      <c r="E5087" s="10"/>
      <c r="K5087" s="10"/>
      <c r="M5087" s="10"/>
      <c r="N5087" s="11"/>
      <c r="O5087" s="11"/>
      <c r="P5087" s="19"/>
      <c r="Q5087" s="11"/>
      <c r="R5087" s="11"/>
      <c r="T5087" s="10"/>
      <c r="U5087" s="10"/>
    </row>
    <row r="5088" spans="5:21" s="8" customFormat="1" ht="30" customHeight="1">
      <c r="E5088" s="10"/>
      <c r="K5088" s="10"/>
      <c r="M5088" s="10"/>
      <c r="N5088" s="11"/>
      <c r="O5088" s="11"/>
      <c r="P5088" s="19"/>
      <c r="Q5088" s="11"/>
      <c r="R5088" s="11"/>
      <c r="T5088" s="10"/>
      <c r="U5088" s="10"/>
    </row>
    <row r="5089" spans="5:21" s="8" customFormat="1" ht="30" customHeight="1">
      <c r="E5089" s="10"/>
      <c r="K5089" s="10"/>
      <c r="M5089" s="10"/>
      <c r="N5089" s="11"/>
      <c r="O5089" s="11"/>
      <c r="P5089" s="19"/>
      <c r="Q5089" s="11"/>
      <c r="R5089" s="11"/>
      <c r="T5089" s="10"/>
      <c r="U5089" s="10"/>
    </row>
    <row r="5090" spans="5:21" s="8" customFormat="1" ht="30" customHeight="1">
      <c r="E5090" s="10"/>
      <c r="K5090" s="10"/>
      <c r="M5090" s="10"/>
      <c r="N5090" s="11"/>
      <c r="O5090" s="11"/>
      <c r="P5090" s="19"/>
      <c r="Q5090" s="11"/>
      <c r="R5090" s="11"/>
      <c r="T5090" s="10"/>
      <c r="U5090" s="10"/>
    </row>
    <row r="5091" spans="5:21" s="8" customFormat="1" ht="30" customHeight="1">
      <c r="E5091" s="10"/>
      <c r="K5091" s="10"/>
      <c r="M5091" s="10"/>
      <c r="N5091" s="11"/>
      <c r="O5091" s="11"/>
      <c r="P5091" s="19"/>
      <c r="Q5091" s="11"/>
      <c r="R5091" s="11"/>
      <c r="T5091" s="10"/>
      <c r="U5091" s="10"/>
    </row>
    <row r="5092" spans="5:21" s="8" customFormat="1" ht="30" customHeight="1">
      <c r="E5092" s="10"/>
      <c r="K5092" s="10"/>
      <c r="M5092" s="10"/>
      <c r="N5092" s="11"/>
      <c r="O5092" s="11"/>
      <c r="P5092" s="19"/>
      <c r="Q5092" s="11"/>
      <c r="R5092" s="11"/>
      <c r="T5092" s="10"/>
      <c r="U5092" s="10"/>
    </row>
    <row r="5093" spans="5:21" s="8" customFormat="1" ht="30" customHeight="1">
      <c r="E5093" s="10"/>
      <c r="K5093" s="10"/>
      <c r="M5093" s="10"/>
      <c r="N5093" s="11"/>
      <c r="O5093" s="11"/>
      <c r="P5093" s="19"/>
      <c r="Q5093" s="11"/>
      <c r="R5093" s="11"/>
      <c r="T5093" s="10"/>
      <c r="U5093" s="10"/>
    </row>
    <row r="5094" spans="5:21" s="8" customFormat="1" ht="30" customHeight="1">
      <c r="E5094" s="10"/>
      <c r="K5094" s="10"/>
      <c r="M5094" s="10"/>
      <c r="N5094" s="11"/>
      <c r="O5094" s="11"/>
      <c r="P5094" s="19"/>
      <c r="Q5094" s="11"/>
      <c r="R5094" s="11"/>
      <c r="T5094" s="10"/>
      <c r="U5094" s="10"/>
    </row>
    <row r="5095" spans="5:21" s="8" customFormat="1" ht="30" customHeight="1">
      <c r="E5095" s="10"/>
      <c r="K5095" s="10"/>
      <c r="M5095" s="10"/>
      <c r="N5095" s="11"/>
      <c r="O5095" s="11"/>
      <c r="P5095" s="19"/>
      <c r="Q5095" s="11"/>
      <c r="R5095" s="11"/>
      <c r="T5095" s="10"/>
      <c r="U5095" s="10"/>
    </row>
    <row r="5096" spans="5:21" s="8" customFormat="1" ht="30" customHeight="1">
      <c r="E5096" s="10"/>
      <c r="K5096" s="10"/>
      <c r="M5096" s="10"/>
      <c r="N5096" s="11"/>
      <c r="O5096" s="11"/>
      <c r="P5096" s="19"/>
      <c r="Q5096" s="11"/>
      <c r="R5096" s="11"/>
      <c r="T5096" s="10"/>
      <c r="U5096" s="10"/>
    </row>
    <row r="5097" spans="5:21" s="8" customFormat="1" ht="30" customHeight="1">
      <c r="E5097" s="10"/>
      <c r="K5097" s="10"/>
      <c r="M5097" s="10"/>
      <c r="N5097" s="11"/>
      <c r="O5097" s="11"/>
      <c r="P5097" s="19"/>
      <c r="Q5097" s="11"/>
      <c r="R5097" s="11"/>
      <c r="T5097" s="10"/>
      <c r="U5097" s="10"/>
    </row>
    <row r="5098" spans="5:21" s="8" customFormat="1" ht="30" customHeight="1">
      <c r="E5098" s="10"/>
      <c r="K5098" s="10"/>
      <c r="M5098" s="10"/>
      <c r="N5098" s="11"/>
      <c r="O5098" s="11"/>
      <c r="P5098" s="19"/>
      <c r="Q5098" s="11"/>
      <c r="R5098" s="11"/>
      <c r="T5098" s="10"/>
      <c r="U5098" s="10"/>
    </row>
    <row r="5099" spans="5:21" s="8" customFormat="1" ht="30" customHeight="1">
      <c r="E5099" s="10"/>
      <c r="K5099" s="10"/>
      <c r="M5099" s="10"/>
      <c r="N5099" s="11"/>
      <c r="O5099" s="11"/>
      <c r="P5099" s="19"/>
      <c r="Q5099" s="11"/>
      <c r="R5099" s="11"/>
      <c r="T5099" s="10"/>
      <c r="U5099" s="10"/>
    </row>
    <row r="5100" spans="5:21" s="8" customFormat="1" ht="30" customHeight="1">
      <c r="E5100" s="10"/>
      <c r="K5100" s="10"/>
      <c r="M5100" s="10"/>
      <c r="N5100" s="11"/>
      <c r="O5100" s="11"/>
      <c r="P5100" s="19"/>
      <c r="Q5100" s="11"/>
      <c r="R5100" s="11"/>
      <c r="T5100" s="10"/>
      <c r="U5100" s="10"/>
    </row>
    <row r="5101" spans="5:21" s="8" customFormat="1" ht="30" customHeight="1">
      <c r="E5101" s="10"/>
      <c r="K5101" s="10"/>
      <c r="M5101" s="10"/>
      <c r="N5101" s="11"/>
      <c r="O5101" s="11"/>
      <c r="P5101" s="19"/>
      <c r="Q5101" s="11"/>
      <c r="R5101" s="11"/>
      <c r="T5101" s="10"/>
      <c r="U5101" s="10"/>
    </row>
    <row r="5102" spans="5:21" s="8" customFormat="1" ht="30" customHeight="1">
      <c r="E5102" s="10"/>
      <c r="K5102" s="10"/>
      <c r="M5102" s="10"/>
      <c r="N5102" s="11"/>
      <c r="O5102" s="11"/>
      <c r="P5102" s="19"/>
      <c r="Q5102" s="11"/>
      <c r="R5102" s="11"/>
      <c r="T5102" s="10"/>
      <c r="U5102" s="10"/>
    </row>
    <row r="5103" spans="5:21" s="8" customFormat="1" ht="30" customHeight="1">
      <c r="E5103" s="10"/>
      <c r="K5103" s="10"/>
      <c r="M5103" s="10"/>
      <c r="N5103" s="11"/>
      <c r="O5103" s="11"/>
      <c r="P5103" s="19"/>
      <c r="Q5103" s="11"/>
      <c r="R5103" s="11"/>
      <c r="T5103" s="10"/>
      <c r="U5103" s="10"/>
    </row>
    <row r="5104" spans="5:21" s="8" customFormat="1" ht="30" customHeight="1">
      <c r="E5104" s="10"/>
      <c r="K5104" s="10"/>
      <c r="M5104" s="10"/>
      <c r="N5104" s="11"/>
      <c r="O5104" s="11"/>
      <c r="P5104" s="19"/>
      <c r="Q5104" s="11"/>
      <c r="R5104" s="11"/>
      <c r="T5104" s="10"/>
      <c r="U5104" s="10"/>
    </row>
    <row r="5105" spans="5:21" s="8" customFormat="1" ht="30" customHeight="1">
      <c r="E5105" s="10"/>
      <c r="K5105" s="10"/>
      <c r="M5105" s="10"/>
      <c r="N5105" s="11"/>
      <c r="O5105" s="11"/>
      <c r="P5105" s="19"/>
      <c r="Q5105" s="11"/>
      <c r="R5105" s="11"/>
      <c r="T5105" s="10"/>
      <c r="U5105" s="10"/>
    </row>
    <row r="5106" spans="5:21" s="8" customFormat="1" ht="30" customHeight="1">
      <c r="E5106" s="10"/>
      <c r="K5106" s="10"/>
      <c r="M5106" s="10"/>
      <c r="N5106" s="11"/>
      <c r="O5106" s="11"/>
      <c r="P5106" s="19"/>
      <c r="Q5106" s="11"/>
      <c r="R5106" s="11"/>
      <c r="T5106" s="10"/>
      <c r="U5106" s="10"/>
    </row>
    <row r="5107" spans="5:21" s="8" customFormat="1" ht="30" customHeight="1">
      <c r="E5107" s="10"/>
      <c r="K5107" s="10"/>
      <c r="M5107" s="10"/>
      <c r="N5107" s="11"/>
      <c r="O5107" s="11"/>
      <c r="P5107" s="19"/>
      <c r="Q5107" s="11"/>
      <c r="R5107" s="11"/>
      <c r="T5107" s="10"/>
      <c r="U5107" s="10"/>
    </row>
    <row r="5108" spans="5:21" s="8" customFormat="1" ht="30" customHeight="1">
      <c r="E5108" s="10"/>
      <c r="K5108" s="10"/>
      <c r="M5108" s="10"/>
      <c r="N5108" s="11"/>
      <c r="O5108" s="11"/>
      <c r="P5108" s="19"/>
      <c r="Q5108" s="11"/>
      <c r="R5108" s="11"/>
      <c r="T5108" s="10"/>
      <c r="U5108" s="10"/>
    </row>
    <row r="5109" spans="5:21" s="8" customFormat="1" ht="30" customHeight="1">
      <c r="E5109" s="10"/>
      <c r="K5109" s="10"/>
      <c r="M5109" s="10"/>
      <c r="N5109" s="11"/>
      <c r="O5109" s="11"/>
      <c r="P5109" s="19"/>
      <c r="Q5109" s="11"/>
      <c r="R5109" s="11"/>
      <c r="T5109" s="10"/>
      <c r="U5109" s="10"/>
    </row>
    <row r="5110" spans="5:21" s="8" customFormat="1" ht="30" customHeight="1">
      <c r="E5110" s="10"/>
      <c r="K5110" s="10"/>
      <c r="M5110" s="10"/>
      <c r="N5110" s="11"/>
      <c r="O5110" s="11"/>
      <c r="P5110" s="19"/>
      <c r="Q5110" s="11"/>
      <c r="R5110" s="11"/>
      <c r="T5110" s="10"/>
      <c r="U5110" s="10"/>
    </row>
    <row r="5111" spans="5:21" s="8" customFormat="1" ht="30" customHeight="1">
      <c r="E5111" s="10"/>
      <c r="K5111" s="10"/>
      <c r="M5111" s="10"/>
      <c r="N5111" s="11"/>
      <c r="O5111" s="11"/>
      <c r="P5111" s="19"/>
      <c r="Q5111" s="11"/>
      <c r="R5111" s="11"/>
      <c r="T5111" s="10"/>
      <c r="U5111" s="10"/>
    </row>
    <row r="5112" spans="5:21" s="8" customFormat="1" ht="30" customHeight="1">
      <c r="E5112" s="10"/>
      <c r="K5112" s="10"/>
      <c r="M5112" s="10"/>
      <c r="N5112" s="11"/>
      <c r="O5112" s="11"/>
      <c r="P5112" s="19"/>
      <c r="Q5112" s="11"/>
      <c r="R5112" s="11"/>
      <c r="T5112" s="10"/>
      <c r="U5112" s="10"/>
    </row>
    <row r="5113" spans="5:21" s="8" customFormat="1" ht="30" customHeight="1">
      <c r="E5113" s="10"/>
      <c r="K5113" s="10"/>
      <c r="M5113" s="10"/>
      <c r="N5113" s="11"/>
      <c r="O5113" s="11"/>
      <c r="P5113" s="19"/>
      <c r="Q5113" s="11"/>
      <c r="R5113" s="11"/>
      <c r="T5113" s="10"/>
      <c r="U5113" s="10"/>
    </row>
    <row r="5114" spans="5:21" s="8" customFormat="1" ht="30" customHeight="1">
      <c r="E5114" s="10"/>
      <c r="K5114" s="10"/>
      <c r="M5114" s="10"/>
      <c r="N5114" s="11"/>
      <c r="O5114" s="11"/>
      <c r="P5114" s="19"/>
      <c r="Q5114" s="11"/>
      <c r="R5114" s="11"/>
      <c r="T5114" s="10"/>
      <c r="U5114" s="10"/>
    </row>
    <row r="5115" spans="5:21" s="8" customFormat="1" ht="30" customHeight="1">
      <c r="E5115" s="10"/>
      <c r="K5115" s="10"/>
      <c r="M5115" s="10"/>
      <c r="N5115" s="11"/>
      <c r="O5115" s="11"/>
      <c r="P5115" s="19"/>
      <c r="Q5115" s="11"/>
      <c r="R5115" s="11"/>
      <c r="T5115" s="10"/>
      <c r="U5115" s="10"/>
    </row>
    <row r="5116" spans="5:21" s="8" customFormat="1" ht="30" customHeight="1">
      <c r="E5116" s="10"/>
      <c r="K5116" s="10"/>
      <c r="M5116" s="10"/>
      <c r="N5116" s="11"/>
      <c r="O5116" s="11"/>
      <c r="P5116" s="19"/>
      <c r="Q5116" s="11"/>
      <c r="R5116" s="11"/>
      <c r="T5116" s="10"/>
      <c r="U5116" s="10"/>
    </row>
    <row r="5117" spans="5:21" s="8" customFormat="1" ht="30" customHeight="1">
      <c r="E5117" s="10"/>
      <c r="K5117" s="10"/>
      <c r="M5117" s="10"/>
      <c r="N5117" s="11"/>
      <c r="O5117" s="11"/>
      <c r="P5117" s="19"/>
      <c r="Q5117" s="11"/>
      <c r="R5117" s="11"/>
      <c r="T5117" s="10"/>
      <c r="U5117" s="10"/>
    </row>
    <row r="5118" spans="5:21" s="8" customFormat="1" ht="30" customHeight="1">
      <c r="E5118" s="10"/>
      <c r="K5118" s="10"/>
      <c r="M5118" s="10"/>
      <c r="N5118" s="11"/>
      <c r="O5118" s="11"/>
      <c r="P5118" s="19"/>
      <c r="Q5118" s="11"/>
      <c r="R5118" s="11"/>
      <c r="T5118" s="10"/>
      <c r="U5118" s="10"/>
    </row>
    <row r="5119" spans="5:21" s="8" customFormat="1" ht="30" customHeight="1">
      <c r="E5119" s="10"/>
      <c r="K5119" s="10"/>
      <c r="M5119" s="10"/>
      <c r="N5119" s="11"/>
      <c r="O5119" s="11"/>
      <c r="P5119" s="19"/>
      <c r="Q5119" s="11"/>
      <c r="R5119" s="11"/>
      <c r="T5119" s="10"/>
      <c r="U5119" s="10"/>
    </row>
    <row r="5120" spans="5:21" s="8" customFormat="1" ht="30" customHeight="1">
      <c r="E5120" s="10"/>
      <c r="K5120" s="10"/>
      <c r="M5120" s="10"/>
      <c r="N5120" s="11"/>
      <c r="O5120" s="11"/>
      <c r="P5120" s="19"/>
      <c r="Q5120" s="11"/>
      <c r="R5120" s="11"/>
      <c r="T5120" s="10"/>
      <c r="U5120" s="10"/>
    </row>
    <row r="5121" spans="5:21" s="8" customFormat="1" ht="30" customHeight="1">
      <c r="E5121" s="10"/>
      <c r="K5121" s="10"/>
      <c r="M5121" s="10"/>
      <c r="N5121" s="11"/>
      <c r="O5121" s="11"/>
      <c r="P5121" s="19"/>
      <c r="Q5121" s="11"/>
      <c r="R5121" s="11"/>
      <c r="T5121" s="10"/>
      <c r="U5121" s="10"/>
    </row>
    <row r="5122" spans="5:21" s="8" customFormat="1" ht="30" customHeight="1">
      <c r="E5122" s="10"/>
      <c r="K5122" s="10"/>
      <c r="M5122" s="10"/>
      <c r="N5122" s="11"/>
      <c r="O5122" s="11"/>
      <c r="P5122" s="19"/>
      <c r="Q5122" s="11"/>
      <c r="R5122" s="11"/>
      <c r="T5122" s="10"/>
      <c r="U5122" s="10"/>
    </row>
    <row r="5123" spans="5:21" s="8" customFormat="1" ht="30" customHeight="1">
      <c r="E5123" s="10"/>
      <c r="K5123" s="10"/>
      <c r="M5123" s="10"/>
      <c r="N5123" s="11"/>
      <c r="O5123" s="11"/>
      <c r="P5123" s="19"/>
      <c r="Q5123" s="11"/>
      <c r="R5123" s="11"/>
      <c r="T5123" s="10"/>
      <c r="U5123" s="10"/>
    </row>
    <row r="5124" spans="5:21" s="8" customFormat="1" ht="30" customHeight="1">
      <c r="E5124" s="10"/>
      <c r="K5124" s="10"/>
      <c r="M5124" s="10"/>
      <c r="N5124" s="11"/>
      <c r="O5124" s="11"/>
      <c r="P5124" s="19"/>
      <c r="Q5124" s="11"/>
      <c r="R5124" s="11"/>
      <c r="T5124" s="10"/>
      <c r="U5124" s="10"/>
    </row>
    <row r="5125" spans="5:21" s="8" customFormat="1" ht="30" customHeight="1">
      <c r="E5125" s="10"/>
      <c r="K5125" s="10"/>
      <c r="M5125" s="10"/>
      <c r="N5125" s="11"/>
      <c r="O5125" s="11"/>
      <c r="P5125" s="19"/>
      <c r="Q5125" s="11"/>
      <c r="R5125" s="11"/>
      <c r="T5125" s="10"/>
      <c r="U5125" s="10"/>
    </row>
    <row r="5126" spans="5:21" s="8" customFormat="1" ht="30" customHeight="1">
      <c r="E5126" s="10"/>
      <c r="K5126" s="10"/>
      <c r="M5126" s="10"/>
      <c r="N5126" s="11"/>
      <c r="O5126" s="11"/>
      <c r="P5126" s="19"/>
      <c r="Q5126" s="11"/>
      <c r="R5126" s="11"/>
      <c r="T5126" s="10"/>
      <c r="U5126" s="10"/>
    </row>
    <row r="5127" spans="5:21" s="8" customFormat="1" ht="30" customHeight="1">
      <c r="E5127" s="10"/>
      <c r="K5127" s="10"/>
      <c r="M5127" s="10"/>
      <c r="N5127" s="11"/>
      <c r="O5127" s="11"/>
      <c r="P5127" s="19"/>
      <c r="Q5127" s="11"/>
      <c r="R5127" s="11"/>
      <c r="T5127" s="10"/>
      <c r="U5127" s="10"/>
    </row>
    <row r="5128" spans="5:21" s="8" customFormat="1" ht="30" customHeight="1">
      <c r="E5128" s="10"/>
      <c r="K5128" s="10"/>
      <c r="M5128" s="10"/>
      <c r="N5128" s="11"/>
      <c r="O5128" s="11"/>
      <c r="P5128" s="19"/>
      <c r="Q5128" s="11"/>
      <c r="R5128" s="11"/>
      <c r="T5128" s="10"/>
      <c r="U5128" s="10"/>
    </row>
    <row r="5129" spans="5:21" s="8" customFormat="1" ht="30" customHeight="1">
      <c r="E5129" s="10"/>
      <c r="K5129" s="10"/>
      <c r="M5129" s="10"/>
      <c r="N5129" s="11"/>
      <c r="O5129" s="11"/>
      <c r="P5129" s="19"/>
      <c r="Q5129" s="11"/>
      <c r="R5129" s="11"/>
      <c r="T5129" s="10"/>
      <c r="U5129" s="10"/>
    </row>
    <row r="5130" spans="5:21" s="8" customFormat="1" ht="30" customHeight="1">
      <c r="E5130" s="10"/>
      <c r="K5130" s="10"/>
      <c r="M5130" s="10"/>
      <c r="N5130" s="11"/>
      <c r="O5130" s="11"/>
      <c r="P5130" s="19"/>
      <c r="Q5130" s="11"/>
      <c r="R5130" s="11"/>
      <c r="T5130" s="10"/>
      <c r="U5130" s="10"/>
    </row>
    <row r="5131" spans="5:21" s="8" customFormat="1" ht="30" customHeight="1">
      <c r="E5131" s="10"/>
      <c r="K5131" s="10"/>
      <c r="M5131" s="10"/>
      <c r="N5131" s="11"/>
      <c r="O5131" s="11"/>
      <c r="P5131" s="19"/>
      <c r="Q5131" s="11"/>
      <c r="R5131" s="11"/>
      <c r="T5131" s="10"/>
      <c r="U5131" s="10"/>
    </row>
    <row r="5132" spans="5:21" s="8" customFormat="1" ht="30" customHeight="1">
      <c r="E5132" s="10"/>
      <c r="K5132" s="10"/>
      <c r="M5132" s="10"/>
      <c r="N5132" s="11"/>
      <c r="O5132" s="11"/>
      <c r="P5132" s="19"/>
      <c r="Q5132" s="11"/>
      <c r="R5132" s="11"/>
      <c r="T5132" s="10"/>
      <c r="U5132" s="10"/>
    </row>
    <row r="5133" spans="5:21" s="8" customFormat="1" ht="30" customHeight="1">
      <c r="E5133" s="10"/>
      <c r="K5133" s="10"/>
      <c r="M5133" s="10"/>
      <c r="N5133" s="11"/>
      <c r="O5133" s="11"/>
      <c r="P5133" s="19"/>
      <c r="Q5133" s="11"/>
      <c r="R5133" s="11"/>
      <c r="T5133" s="10"/>
      <c r="U5133" s="10"/>
    </row>
    <row r="5134" spans="5:21" s="8" customFormat="1" ht="30" customHeight="1">
      <c r="E5134" s="10"/>
      <c r="K5134" s="10"/>
      <c r="M5134" s="10"/>
      <c r="N5134" s="11"/>
      <c r="O5134" s="11"/>
      <c r="P5134" s="19"/>
      <c r="Q5134" s="11"/>
      <c r="R5134" s="11"/>
      <c r="T5134" s="10"/>
      <c r="U5134" s="10"/>
    </row>
    <row r="5135" spans="5:21" s="8" customFormat="1" ht="30" customHeight="1">
      <c r="E5135" s="10"/>
      <c r="K5135" s="10"/>
      <c r="M5135" s="10"/>
      <c r="N5135" s="11"/>
      <c r="O5135" s="11"/>
      <c r="P5135" s="19"/>
      <c r="Q5135" s="11"/>
      <c r="R5135" s="11"/>
      <c r="T5135" s="10"/>
      <c r="U5135" s="10"/>
    </row>
    <row r="5136" spans="5:21" s="8" customFormat="1" ht="30" customHeight="1">
      <c r="E5136" s="10"/>
      <c r="K5136" s="10"/>
      <c r="M5136" s="10"/>
      <c r="N5136" s="11"/>
      <c r="O5136" s="11"/>
      <c r="P5136" s="19"/>
      <c r="Q5136" s="11"/>
      <c r="R5136" s="11"/>
      <c r="T5136" s="10"/>
      <c r="U5136" s="10"/>
    </row>
    <row r="5137" spans="5:21" s="8" customFormat="1" ht="30" customHeight="1">
      <c r="E5137" s="10"/>
      <c r="K5137" s="10"/>
      <c r="M5137" s="10"/>
      <c r="N5137" s="11"/>
      <c r="O5137" s="11"/>
      <c r="P5137" s="19"/>
      <c r="Q5137" s="11"/>
      <c r="R5137" s="11"/>
      <c r="T5137" s="10"/>
      <c r="U5137" s="10"/>
    </row>
    <row r="5138" spans="5:21" s="8" customFormat="1" ht="30" customHeight="1">
      <c r="E5138" s="10"/>
      <c r="K5138" s="10"/>
      <c r="M5138" s="10"/>
      <c r="N5138" s="11"/>
      <c r="O5138" s="11"/>
      <c r="P5138" s="19"/>
      <c r="Q5138" s="11"/>
      <c r="R5138" s="11"/>
      <c r="T5138" s="10"/>
      <c r="U5138" s="10"/>
    </row>
    <row r="5139" spans="5:21" s="8" customFormat="1" ht="30" customHeight="1">
      <c r="E5139" s="10"/>
      <c r="K5139" s="10"/>
      <c r="M5139" s="10"/>
      <c r="N5139" s="11"/>
      <c r="O5139" s="11"/>
      <c r="P5139" s="19"/>
      <c r="Q5139" s="11"/>
      <c r="R5139" s="11"/>
      <c r="T5139" s="10"/>
      <c r="U5139" s="10"/>
    </row>
    <row r="5140" spans="5:21" s="8" customFormat="1" ht="30" customHeight="1">
      <c r="E5140" s="10"/>
      <c r="K5140" s="10"/>
      <c r="M5140" s="10"/>
      <c r="N5140" s="11"/>
      <c r="O5140" s="11"/>
      <c r="P5140" s="19"/>
      <c r="Q5140" s="11"/>
      <c r="R5140" s="11"/>
      <c r="T5140" s="10"/>
      <c r="U5140" s="10"/>
    </row>
    <row r="5141" spans="5:21" s="8" customFormat="1" ht="30" customHeight="1">
      <c r="E5141" s="10"/>
      <c r="K5141" s="10"/>
      <c r="M5141" s="10"/>
      <c r="N5141" s="11"/>
      <c r="O5141" s="11"/>
      <c r="P5141" s="19"/>
      <c r="Q5141" s="11"/>
      <c r="R5141" s="11"/>
      <c r="T5141" s="10"/>
      <c r="U5141" s="10"/>
    </row>
    <row r="5142" spans="5:21" s="8" customFormat="1" ht="30" customHeight="1">
      <c r="E5142" s="10"/>
      <c r="K5142" s="10"/>
      <c r="M5142" s="10"/>
      <c r="N5142" s="11"/>
      <c r="O5142" s="11"/>
      <c r="P5142" s="19"/>
      <c r="Q5142" s="11"/>
      <c r="R5142" s="11"/>
      <c r="T5142" s="10"/>
      <c r="U5142" s="10"/>
    </row>
    <row r="5143" spans="5:21" s="8" customFormat="1" ht="30" customHeight="1">
      <c r="E5143" s="10"/>
      <c r="K5143" s="10"/>
      <c r="M5143" s="10"/>
      <c r="N5143" s="11"/>
      <c r="O5143" s="11"/>
      <c r="P5143" s="19"/>
      <c r="Q5143" s="11"/>
      <c r="R5143" s="11"/>
      <c r="T5143" s="10"/>
      <c r="U5143" s="10"/>
    </row>
    <row r="5144" spans="5:21" s="8" customFormat="1" ht="30" customHeight="1">
      <c r="E5144" s="10"/>
      <c r="K5144" s="10"/>
      <c r="M5144" s="10"/>
      <c r="N5144" s="11"/>
      <c r="O5144" s="11"/>
      <c r="P5144" s="19"/>
      <c r="Q5144" s="11"/>
      <c r="R5144" s="11"/>
      <c r="T5144" s="10"/>
      <c r="U5144" s="10"/>
    </row>
    <row r="5145" spans="5:21" s="8" customFormat="1" ht="30" customHeight="1">
      <c r="E5145" s="10"/>
      <c r="K5145" s="10"/>
      <c r="M5145" s="10"/>
      <c r="N5145" s="11"/>
      <c r="O5145" s="11"/>
      <c r="P5145" s="19"/>
      <c r="Q5145" s="11"/>
      <c r="R5145" s="11"/>
      <c r="T5145" s="10"/>
      <c r="U5145" s="10"/>
    </row>
    <row r="5146" spans="5:21" s="8" customFormat="1" ht="30" customHeight="1">
      <c r="E5146" s="10"/>
      <c r="K5146" s="10"/>
      <c r="M5146" s="10"/>
      <c r="N5146" s="11"/>
      <c r="O5146" s="11"/>
      <c r="P5146" s="19"/>
      <c r="Q5146" s="11"/>
      <c r="R5146" s="11"/>
      <c r="T5146" s="10"/>
      <c r="U5146" s="10"/>
    </row>
    <row r="5147" spans="5:21" s="8" customFormat="1" ht="30" customHeight="1">
      <c r="E5147" s="10"/>
      <c r="K5147" s="10"/>
      <c r="M5147" s="10"/>
      <c r="N5147" s="11"/>
      <c r="O5147" s="11"/>
      <c r="P5147" s="19"/>
      <c r="Q5147" s="11"/>
      <c r="R5147" s="11"/>
      <c r="T5147" s="10"/>
      <c r="U5147" s="10"/>
    </row>
    <row r="5148" spans="5:21" s="8" customFormat="1" ht="30" customHeight="1">
      <c r="E5148" s="10"/>
      <c r="K5148" s="10"/>
      <c r="M5148" s="10"/>
      <c r="N5148" s="11"/>
      <c r="O5148" s="11"/>
      <c r="P5148" s="19"/>
      <c r="Q5148" s="11"/>
      <c r="R5148" s="11"/>
      <c r="T5148" s="10"/>
      <c r="U5148" s="10"/>
    </row>
    <row r="5149" spans="5:21" s="8" customFormat="1" ht="30" customHeight="1">
      <c r="E5149" s="10"/>
      <c r="K5149" s="10"/>
      <c r="M5149" s="10"/>
      <c r="N5149" s="11"/>
      <c r="O5149" s="11"/>
      <c r="P5149" s="19"/>
      <c r="Q5149" s="11"/>
      <c r="R5149" s="11"/>
      <c r="T5149" s="10"/>
      <c r="U5149" s="10"/>
    </row>
    <row r="5150" spans="5:21" s="8" customFormat="1" ht="30" customHeight="1">
      <c r="E5150" s="10"/>
      <c r="K5150" s="10"/>
      <c r="M5150" s="10"/>
      <c r="N5150" s="11"/>
      <c r="O5150" s="11"/>
      <c r="P5150" s="19"/>
      <c r="Q5150" s="11"/>
      <c r="R5150" s="11"/>
      <c r="T5150" s="10"/>
      <c r="U5150" s="10"/>
    </row>
    <row r="5151" spans="5:21" s="8" customFormat="1" ht="30" customHeight="1">
      <c r="E5151" s="10"/>
      <c r="K5151" s="10"/>
      <c r="M5151" s="10"/>
      <c r="N5151" s="11"/>
      <c r="O5151" s="11"/>
      <c r="P5151" s="19"/>
      <c r="Q5151" s="11"/>
      <c r="R5151" s="11"/>
      <c r="T5151" s="10"/>
      <c r="U5151" s="10"/>
    </row>
    <row r="5152" spans="5:21" s="8" customFormat="1" ht="30" customHeight="1">
      <c r="E5152" s="10"/>
      <c r="K5152" s="10"/>
      <c r="M5152" s="10"/>
      <c r="N5152" s="11"/>
      <c r="O5152" s="11"/>
      <c r="P5152" s="19"/>
      <c r="Q5152" s="11"/>
      <c r="R5152" s="11"/>
      <c r="T5152" s="10"/>
      <c r="U5152" s="10"/>
    </row>
    <row r="5153" spans="5:21" s="8" customFormat="1" ht="30" customHeight="1">
      <c r="E5153" s="10"/>
      <c r="K5153" s="10"/>
      <c r="M5153" s="10"/>
      <c r="N5153" s="11"/>
      <c r="O5153" s="11"/>
      <c r="P5153" s="19"/>
      <c r="Q5153" s="11"/>
      <c r="R5153" s="11"/>
      <c r="T5153" s="10"/>
      <c r="U5153" s="10"/>
    </row>
    <row r="5154" spans="5:21" s="8" customFormat="1" ht="30" customHeight="1">
      <c r="E5154" s="10"/>
      <c r="K5154" s="10"/>
      <c r="M5154" s="10"/>
      <c r="N5154" s="11"/>
      <c r="O5154" s="11"/>
      <c r="P5154" s="19"/>
      <c r="Q5154" s="11"/>
      <c r="R5154" s="11"/>
      <c r="T5154" s="10"/>
      <c r="U5154" s="10"/>
    </row>
    <row r="5155" spans="5:21" s="8" customFormat="1" ht="30" customHeight="1">
      <c r="E5155" s="10"/>
      <c r="K5155" s="10"/>
      <c r="M5155" s="10"/>
      <c r="N5155" s="11"/>
      <c r="O5155" s="11"/>
      <c r="P5155" s="19"/>
      <c r="Q5155" s="11"/>
      <c r="R5155" s="11"/>
      <c r="T5155" s="10"/>
      <c r="U5155" s="10"/>
    </row>
    <row r="5156" spans="5:21" s="8" customFormat="1" ht="30" customHeight="1">
      <c r="E5156" s="10"/>
      <c r="K5156" s="10"/>
      <c r="M5156" s="10"/>
      <c r="N5156" s="11"/>
      <c r="O5156" s="11"/>
      <c r="P5156" s="19"/>
      <c r="Q5156" s="11"/>
      <c r="R5156" s="11"/>
      <c r="T5156" s="10"/>
      <c r="U5156" s="10"/>
    </row>
    <row r="5157" spans="5:21" s="8" customFormat="1" ht="30" customHeight="1">
      <c r="E5157" s="10"/>
      <c r="K5157" s="10"/>
      <c r="M5157" s="10"/>
      <c r="N5157" s="11"/>
      <c r="O5157" s="11"/>
      <c r="P5157" s="19"/>
      <c r="Q5157" s="11"/>
      <c r="R5157" s="11"/>
      <c r="T5157" s="10"/>
      <c r="U5157" s="10"/>
    </row>
    <row r="5158" spans="5:21" s="8" customFormat="1" ht="30" customHeight="1">
      <c r="E5158" s="10"/>
      <c r="K5158" s="10"/>
      <c r="M5158" s="10"/>
      <c r="N5158" s="11"/>
      <c r="O5158" s="11"/>
      <c r="P5158" s="19"/>
      <c r="Q5158" s="11"/>
      <c r="R5158" s="11"/>
      <c r="T5158" s="10"/>
      <c r="U5158" s="10"/>
    </row>
    <row r="5159" spans="5:21" s="8" customFormat="1" ht="30" customHeight="1">
      <c r="E5159" s="10"/>
      <c r="K5159" s="10"/>
      <c r="M5159" s="10"/>
      <c r="N5159" s="11"/>
      <c r="O5159" s="11"/>
      <c r="P5159" s="19"/>
      <c r="Q5159" s="11"/>
      <c r="R5159" s="11"/>
      <c r="T5159" s="10"/>
      <c r="U5159" s="10"/>
    </row>
    <row r="5160" spans="5:21" s="8" customFormat="1" ht="30" customHeight="1">
      <c r="E5160" s="10"/>
      <c r="K5160" s="10"/>
      <c r="M5160" s="10"/>
      <c r="N5160" s="11"/>
      <c r="O5160" s="11"/>
      <c r="P5160" s="19"/>
      <c r="Q5160" s="11"/>
      <c r="R5160" s="11"/>
      <c r="T5160" s="10"/>
      <c r="U5160" s="10"/>
    </row>
    <row r="5161" spans="5:21" s="8" customFormat="1" ht="30" customHeight="1">
      <c r="E5161" s="10"/>
      <c r="K5161" s="10"/>
      <c r="M5161" s="10"/>
      <c r="N5161" s="11"/>
      <c r="O5161" s="11"/>
      <c r="P5161" s="19"/>
      <c r="Q5161" s="11"/>
      <c r="R5161" s="11"/>
      <c r="T5161" s="10"/>
      <c r="U5161" s="10"/>
    </row>
    <row r="5162" spans="5:21" s="8" customFormat="1" ht="30" customHeight="1">
      <c r="E5162" s="10"/>
      <c r="K5162" s="10"/>
      <c r="M5162" s="10"/>
      <c r="N5162" s="11"/>
      <c r="O5162" s="11"/>
      <c r="P5162" s="19"/>
      <c r="Q5162" s="11"/>
      <c r="R5162" s="11"/>
      <c r="T5162" s="10"/>
      <c r="U5162" s="10"/>
    </row>
    <row r="5163" spans="5:21" s="8" customFormat="1" ht="30" customHeight="1">
      <c r="E5163" s="10"/>
      <c r="K5163" s="10"/>
      <c r="M5163" s="10"/>
      <c r="N5163" s="11"/>
      <c r="O5163" s="11"/>
      <c r="P5163" s="19"/>
      <c r="Q5163" s="11"/>
      <c r="R5163" s="11"/>
      <c r="T5163" s="10"/>
      <c r="U5163" s="10"/>
    </row>
    <row r="5164" spans="5:21" s="8" customFormat="1" ht="30" customHeight="1">
      <c r="E5164" s="10"/>
      <c r="K5164" s="10"/>
      <c r="M5164" s="10"/>
      <c r="N5164" s="11"/>
      <c r="O5164" s="11"/>
      <c r="P5164" s="19"/>
      <c r="Q5164" s="11"/>
      <c r="R5164" s="11"/>
      <c r="T5164" s="10"/>
      <c r="U5164" s="10"/>
    </row>
    <row r="5165" spans="5:21" s="8" customFormat="1" ht="30" customHeight="1">
      <c r="E5165" s="10"/>
      <c r="K5165" s="10"/>
      <c r="M5165" s="10"/>
      <c r="N5165" s="11"/>
      <c r="O5165" s="11"/>
      <c r="P5165" s="19"/>
      <c r="Q5165" s="11"/>
      <c r="R5165" s="11"/>
      <c r="T5165" s="10"/>
      <c r="U5165" s="10"/>
    </row>
    <row r="5166" spans="5:21" s="8" customFormat="1" ht="30" customHeight="1">
      <c r="E5166" s="10"/>
      <c r="K5166" s="10"/>
      <c r="M5166" s="10"/>
      <c r="N5166" s="11"/>
      <c r="O5166" s="11"/>
      <c r="P5166" s="19"/>
      <c r="Q5166" s="11"/>
      <c r="R5166" s="11"/>
      <c r="T5166" s="10"/>
      <c r="U5166" s="10"/>
    </row>
    <row r="5167" spans="5:21" s="8" customFormat="1" ht="30" customHeight="1">
      <c r="E5167" s="10"/>
      <c r="K5167" s="10"/>
      <c r="M5167" s="10"/>
      <c r="N5167" s="11"/>
      <c r="O5167" s="11"/>
      <c r="P5167" s="19"/>
      <c r="Q5167" s="11"/>
      <c r="R5167" s="11"/>
      <c r="T5167" s="10"/>
      <c r="U5167" s="10"/>
    </row>
    <row r="5168" spans="5:21" s="8" customFormat="1" ht="30" customHeight="1">
      <c r="E5168" s="10"/>
      <c r="K5168" s="10"/>
      <c r="M5168" s="10"/>
      <c r="N5168" s="11"/>
      <c r="O5168" s="11"/>
      <c r="P5168" s="19"/>
      <c r="Q5168" s="11"/>
      <c r="R5168" s="11"/>
      <c r="T5168" s="10"/>
      <c r="U5168" s="10"/>
    </row>
    <row r="5169" spans="5:21" s="8" customFormat="1" ht="30" customHeight="1">
      <c r="E5169" s="10"/>
      <c r="K5169" s="10"/>
      <c r="M5169" s="10"/>
      <c r="N5169" s="11"/>
      <c r="O5169" s="11"/>
      <c r="P5169" s="19"/>
      <c r="Q5169" s="11"/>
      <c r="R5169" s="11"/>
      <c r="T5169" s="10"/>
      <c r="U5169" s="10"/>
    </row>
    <row r="5170" spans="5:21" s="8" customFormat="1" ht="30" customHeight="1">
      <c r="E5170" s="10"/>
      <c r="K5170" s="10"/>
      <c r="M5170" s="10"/>
      <c r="N5170" s="11"/>
      <c r="O5170" s="11"/>
      <c r="P5170" s="19"/>
      <c r="Q5170" s="11"/>
      <c r="R5170" s="11"/>
      <c r="T5170" s="10"/>
      <c r="U5170" s="10"/>
    </row>
    <row r="5171" spans="5:21" s="8" customFormat="1" ht="30" customHeight="1">
      <c r="E5171" s="10"/>
      <c r="K5171" s="10"/>
      <c r="M5171" s="10"/>
      <c r="N5171" s="11"/>
      <c r="O5171" s="11"/>
      <c r="P5171" s="19"/>
      <c r="Q5171" s="11"/>
      <c r="R5171" s="11"/>
      <c r="T5171" s="10"/>
      <c r="U5171" s="10"/>
    </row>
    <row r="5172" spans="5:21" s="8" customFormat="1" ht="30" customHeight="1">
      <c r="E5172" s="10"/>
      <c r="K5172" s="10"/>
      <c r="M5172" s="10"/>
      <c r="N5172" s="11"/>
      <c r="O5172" s="11"/>
      <c r="P5172" s="19"/>
      <c r="Q5172" s="11"/>
      <c r="R5172" s="11"/>
      <c r="T5172" s="10"/>
      <c r="U5172" s="10"/>
    </row>
    <row r="5173" spans="5:21" s="8" customFormat="1" ht="30" customHeight="1">
      <c r="E5173" s="10"/>
      <c r="K5173" s="10"/>
      <c r="M5173" s="10"/>
      <c r="N5173" s="11"/>
      <c r="O5173" s="11"/>
      <c r="P5173" s="19"/>
      <c r="Q5173" s="11"/>
      <c r="R5173" s="11"/>
      <c r="T5173" s="10"/>
      <c r="U5173" s="10"/>
    </row>
    <row r="5174" spans="5:21" s="8" customFormat="1" ht="30" customHeight="1">
      <c r="E5174" s="10"/>
      <c r="K5174" s="10"/>
      <c r="M5174" s="10"/>
      <c r="N5174" s="11"/>
      <c r="O5174" s="11"/>
      <c r="P5174" s="19"/>
      <c r="Q5174" s="11"/>
      <c r="R5174" s="11"/>
      <c r="T5174" s="10"/>
      <c r="U5174" s="10"/>
    </row>
    <row r="5175" spans="5:21" s="8" customFormat="1" ht="30" customHeight="1">
      <c r="E5175" s="10"/>
      <c r="K5175" s="10"/>
      <c r="M5175" s="10"/>
      <c r="N5175" s="11"/>
      <c r="O5175" s="11"/>
      <c r="P5175" s="19"/>
      <c r="Q5175" s="11"/>
      <c r="R5175" s="11"/>
      <c r="T5175" s="10"/>
      <c r="U5175" s="10"/>
    </row>
    <row r="5176" spans="5:21" s="8" customFormat="1" ht="30" customHeight="1">
      <c r="E5176" s="10"/>
      <c r="K5176" s="10"/>
      <c r="M5176" s="10"/>
      <c r="N5176" s="11"/>
      <c r="O5176" s="11"/>
      <c r="P5176" s="19"/>
      <c r="Q5176" s="11"/>
      <c r="R5176" s="11"/>
      <c r="T5176" s="10"/>
      <c r="U5176" s="10"/>
    </row>
    <row r="5177" spans="5:21" s="8" customFormat="1" ht="30" customHeight="1">
      <c r="E5177" s="10"/>
      <c r="K5177" s="10"/>
      <c r="M5177" s="10"/>
      <c r="N5177" s="11"/>
      <c r="O5177" s="11"/>
      <c r="P5177" s="19"/>
      <c r="Q5177" s="11"/>
      <c r="R5177" s="11"/>
      <c r="T5177" s="10"/>
      <c r="U5177" s="10"/>
    </row>
    <row r="5178" spans="5:21" s="8" customFormat="1" ht="30" customHeight="1">
      <c r="E5178" s="10"/>
      <c r="K5178" s="10"/>
      <c r="M5178" s="10"/>
      <c r="N5178" s="11"/>
      <c r="O5178" s="11"/>
      <c r="P5178" s="19"/>
      <c r="Q5178" s="11"/>
      <c r="R5178" s="11"/>
      <c r="T5178" s="10"/>
      <c r="U5178" s="10"/>
    </row>
    <row r="5179" spans="5:21" s="8" customFormat="1" ht="30" customHeight="1">
      <c r="E5179" s="10"/>
      <c r="K5179" s="10"/>
      <c r="M5179" s="10"/>
      <c r="N5179" s="11"/>
      <c r="O5179" s="11"/>
      <c r="P5179" s="19"/>
      <c r="Q5179" s="11"/>
      <c r="R5179" s="11"/>
      <c r="T5179" s="10"/>
      <c r="U5179" s="10"/>
    </row>
    <row r="5180" spans="5:21" s="8" customFormat="1" ht="30" customHeight="1">
      <c r="E5180" s="10"/>
      <c r="K5180" s="10"/>
      <c r="M5180" s="10"/>
      <c r="N5180" s="11"/>
      <c r="O5180" s="11"/>
      <c r="P5180" s="19"/>
      <c r="Q5180" s="11"/>
      <c r="R5180" s="11"/>
      <c r="T5180" s="10"/>
      <c r="U5180" s="10"/>
    </row>
    <row r="5181" spans="5:21" s="8" customFormat="1" ht="30" customHeight="1">
      <c r="E5181" s="10"/>
      <c r="K5181" s="10"/>
      <c r="M5181" s="10"/>
      <c r="N5181" s="11"/>
      <c r="O5181" s="11"/>
      <c r="P5181" s="19"/>
      <c r="Q5181" s="11"/>
      <c r="R5181" s="11"/>
      <c r="T5181" s="10"/>
      <c r="U5181" s="10"/>
    </row>
    <row r="5182" spans="5:21" s="8" customFormat="1" ht="30" customHeight="1">
      <c r="E5182" s="10"/>
      <c r="K5182" s="10"/>
      <c r="M5182" s="10"/>
      <c r="N5182" s="11"/>
      <c r="O5182" s="11"/>
      <c r="P5182" s="19"/>
      <c r="Q5182" s="11"/>
      <c r="R5182" s="11"/>
      <c r="T5182" s="10"/>
      <c r="U5182" s="10"/>
    </row>
    <row r="5183" spans="5:21" s="8" customFormat="1" ht="30" customHeight="1">
      <c r="E5183" s="10"/>
      <c r="K5183" s="10"/>
      <c r="M5183" s="10"/>
      <c r="N5183" s="11"/>
      <c r="O5183" s="11"/>
      <c r="P5183" s="19"/>
      <c r="Q5183" s="11"/>
      <c r="R5183" s="11"/>
      <c r="T5183" s="10"/>
      <c r="U5183" s="10"/>
    </row>
    <row r="5184" spans="5:21" s="8" customFormat="1" ht="30" customHeight="1">
      <c r="E5184" s="10"/>
      <c r="K5184" s="10"/>
      <c r="M5184" s="10"/>
      <c r="N5184" s="11"/>
      <c r="O5184" s="11"/>
      <c r="P5184" s="19"/>
      <c r="Q5184" s="11"/>
      <c r="R5184" s="11"/>
      <c r="T5184" s="10"/>
      <c r="U5184" s="10"/>
    </row>
    <row r="5185" spans="5:21" s="8" customFormat="1" ht="30" customHeight="1">
      <c r="E5185" s="10"/>
      <c r="K5185" s="10"/>
      <c r="M5185" s="10"/>
      <c r="N5185" s="11"/>
      <c r="O5185" s="11"/>
      <c r="P5185" s="19"/>
      <c r="Q5185" s="11"/>
      <c r="R5185" s="11"/>
      <c r="T5185" s="10"/>
      <c r="U5185" s="10"/>
    </row>
    <row r="5186" spans="5:21" s="8" customFormat="1" ht="30" customHeight="1">
      <c r="E5186" s="10"/>
      <c r="K5186" s="10"/>
      <c r="M5186" s="10"/>
      <c r="N5186" s="11"/>
      <c r="O5186" s="11"/>
      <c r="P5186" s="19"/>
      <c r="Q5186" s="11"/>
      <c r="R5186" s="11"/>
      <c r="T5186" s="10"/>
      <c r="U5186" s="10"/>
    </row>
    <row r="5187" spans="5:21" s="8" customFormat="1" ht="30" customHeight="1">
      <c r="E5187" s="10"/>
      <c r="K5187" s="10"/>
      <c r="M5187" s="10"/>
      <c r="N5187" s="11"/>
      <c r="O5187" s="11"/>
      <c r="P5187" s="19"/>
      <c r="Q5187" s="11"/>
      <c r="R5187" s="11"/>
      <c r="T5187" s="10"/>
      <c r="U5187" s="10"/>
    </row>
    <row r="5188" spans="5:21" s="8" customFormat="1" ht="30" customHeight="1">
      <c r="E5188" s="10"/>
      <c r="K5188" s="10"/>
      <c r="M5188" s="10"/>
      <c r="N5188" s="11"/>
      <c r="O5188" s="11"/>
      <c r="P5188" s="19"/>
      <c r="Q5188" s="11"/>
      <c r="R5188" s="11"/>
      <c r="T5188" s="10"/>
      <c r="U5188" s="10"/>
    </row>
    <row r="5189" spans="5:21" s="8" customFormat="1" ht="30" customHeight="1">
      <c r="E5189" s="10"/>
      <c r="K5189" s="10"/>
      <c r="M5189" s="10"/>
      <c r="N5189" s="11"/>
      <c r="O5189" s="11"/>
      <c r="P5189" s="19"/>
      <c r="Q5189" s="11"/>
      <c r="R5189" s="11"/>
      <c r="T5189" s="10"/>
      <c r="U5189" s="10"/>
    </row>
    <row r="5190" spans="5:21" s="8" customFormat="1" ht="30" customHeight="1">
      <c r="E5190" s="10"/>
      <c r="K5190" s="10"/>
      <c r="M5190" s="10"/>
      <c r="N5190" s="11"/>
      <c r="O5190" s="11"/>
      <c r="P5190" s="19"/>
      <c r="Q5190" s="11"/>
      <c r="R5190" s="11"/>
      <c r="T5190" s="10"/>
      <c r="U5190" s="10"/>
    </row>
    <row r="5191" spans="5:21" s="8" customFormat="1" ht="30" customHeight="1">
      <c r="E5191" s="10"/>
      <c r="K5191" s="10"/>
      <c r="M5191" s="10"/>
      <c r="N5191" s="11"/>
      <c r="O5191" s="11"/>
      <c r="P5191" s="19"/>
      <c r="Q5191" s="11"/>
      <c r="R5191" s="11"/>
      <c r="T5191" s="10"/>
      <c r="U5191" s="10"/>
    </row>
    <row r="5192" spans="5:21" s="8" customFormat="1" ht="30" customHeight="1">
      <c r="E5192" s="10"/>
      <c r="K5192" s="10"/>
      <c r="M5192" s="10"/>
      <c r="N5192" s="11"/>
      <c r="O5192" s="11"/>
      <c r="P5192" s="19"/>
      <c r="Q5192" s="11"/>
      <c r="R5192" s="11"/>
      <c r="T5192" s="10"/>
      <c r="U5192" s="10"/>
    </row>
    <row r="5193" spans="5:21" s="8" customFormat="1" ht="30" customHeight="1">
      <c r="E5193" s="10"/>
      <c r="K5193" s="10"/>
      <c r="M5193" s="10"/>
      <c r="N5193" s="11"/>
      <c r="O5193" s="11"/>
      <c r="P5193" s="19"/>
      <c r="Q5193" s="11"/>
      <c r="R5193" s="11"/>
      <c r="T5193" s="10"/>
      <c r="U5193" s="10"/>
    </row>
    <row r="5194" spans="5:21" s="8" customFormat="1" ht="30" customHeight="1">
      <c r="E5194" s="10"/>
      <c r="K5194" s="10"/>
      <c r="M5194" s="10"/>
      <c r="N5194" s="11"/>
      <c r="O5194" s="11"/>
      <c r="P5194" s="19"/>
      <c r="Q5194" s="11"/>
      <c r="R5194" s="11"/>
      <c r="T5194" s="10"/>
      <c r="U5194" s="10"/>
    </row>
    <row r="5195" spans="5:21" s="8" customFormat="1" ht="30" customHeight="1">
      <c r="E5195" s="10"/>
      <c r="K5195" s="10"/>
      <c r="M5195" s="10"/>
      <c r="N5195" s="11"/>
      <c r="O5195" s="11"/>
      <c r="P5195" s="19"/>
      <c r="Q5195" s="11"/>
      <c r="R5195" s="11"/>
      <c r="T5195" s="10"/>
      <c r="U5195" s="10"/>
    </row>
    <row r="5196" spans="5:21" s="8" customFormat="1" ht="30" customHeight="1">
      <c r="E5196" s="10"/>
      <c r="K5196" s="10"/>
      <c r="M5196" s="10"/>
      <c r="N5196" s="11"/>
      <c r="O5196" s="11"/>
      <c r="P5196" s="19"/>
      <c r="Q5196" s="11"/>
      <c r="R5196" s="11"/>
      <c r="T5196" s="10"/>
      <c r="U5196" s="10"/>
    </row>
    <row r="5197" spans="5:21" s="8" customFormat="1" ht="30" customHeight="1">
      <c r="E5197" s="10"/>
      <c r="K5197" s="10"/>
      <c r="M5197" s="10"/>
      <c r="N5197" s="11"/>
      <c r="O5197" s="11"/>
      <c r="P5197" s="19"/>
      <c r="Q5197" s="11"/>
      <c r="R5197" s="11"/>
      <c r="T5197" s="10"/>
      <c r="U5197" s="10"/>
    </row>
    <row r="5198" spans="5:21" s="8" customFormat="1" ht="30" customHeight="1">
      <c r="E5198" s="10"/>
      <c r="K5198" s="10"/>
      <c r="M5198" s="10"/>
      <c r="N5198" s="11"/>
      <c r="O5198" s="11"/>
      <c r="P5198" s="19"/>
      <c r="Q5198" s="11"/>
      <c r="R5198" s="11"/>
      <c r="T5198" s="10"/>
      <c r="U5198" s="10"/>
    </row>
    <row r="5199" spans="5:21" s="8" customFormat="1" ht="30" customHeight="1">
      <c r="E5199" s="10"/>
      <c r="K5199" s="10"/>
      <c r="M5199" s="10"/>
      <c r="N5199" s="11"/>
      <c r="O5199" s="11"/>
      <c r="P5199" s="19"/>
      <c r="Q5199" s="11"/>
      <c r="R5199" s="11"/>
      <c r="T5199" s="10"/>
      <c r="U5199" s="10"/>
    </row>
    <row r="5200" spans="5:21" s="8" customFormat="1" ht="30" customHeight="1">
      <c r="E5200" s="10"/>
      <c r="K5200" s="10"/>
      <c r="M5200" s="10"/>
      <c r="N5200" s="11"/>
      <c r="O5200" s="11"/>
      <c r="P5200" s="19"/>
      <c r="Q5200" s="11"/>
      <c r="R5200" s="11"/>
      <c r="T5200" s="10"/>
      <c r="U5200" s="10"/>
    </row>
    <row r="5201" spans="5:21" s="8" customFormat="1" ht="30" customHeight="1">
      <c r="E5201" s="10"/>
      <c r="K5201" s="10"/>
      <c r="M5201" s="10"/>
      <c r="N5201" s="11"/>
      <c r="O5201" s="11"/>
      <c r="P5201" s="19"/>
      <c r="Q5201" s="11"/>
      <c r="R5201" s="11"/>
      <c r="T5201" s="10"/>
      <c r="U5201" s="10"/>
    </row>
    <row r="5202" spans="5:21" s="8" customFormat="1" ht="30" customHeight="1">
      <c r="E5202" s="10"/>
      <c r="K5202" s="10"/>
      <c r="M5202" s="10"/>
      <c r="N5202" s="11"/>
      <c r="O5202" s="11"/>
      <c r="P5202" s="19"/>
      <c r="Q5202" s="11"/>
      <c r="R5202" s="11"/>
      <c r="T5202" s="10"/>
      <c r="U5202" s="10"/>
    </row>
    <row r="5203" spans="5:21" s="8" customFormat="1" ht="30" customHeight="1">
      <c r="E5203" s="10"/>
      <c r="K5203" s="10"/>
      <c r="M5203" s="10"/>
      <c r="N5203" s="11"/>
      <c r="O5203" s="11"/>
      <c r="P5203" s="19"/>
      <c r="Q5203" s="11"/>
      <c r="R5203" s="11"/>
      <c r="T5203" s="10"/>
      <c r="U5203" s="10"/>
    </row>
    <row r="5204" spans="5:21" s="8" customFormat="1" ht="30" customHeight="1">
      <c r="E5204" s="10"/>
      <c r="K5204" s="10"/>
      <c r="M5204" s="10"/>
      <c r="N5204" s="11"/>
      <c r="O5204" s="11"/>
      <c r="P5204" s="19"/>
      <c r="Q5204" s="11"/>
      <c r="R5204" s="11"/>
      <c r="T5204" s="10"/>
      <c r="U5204" s="10"/>
    </row>
    <row r="5205" spans="5:21" s="8" customFormat="1" ht="30" customHeight="1">
      <c r="E5205" s="10"/>
      <c r="K5205" s="10"/>
      <c r="M5205" s="10"/>
      <c r="N5205" s="11"/>
      <c r="O5205" s="11"/>
      <c r="P5205" s="19"/>
      <c r="Q5205" s="11"/>
      <c r="R5205" s="11"/>
      <c r="T5205" s="10"/>
      <c r="U5205" s="10"/>
    </row>
    <row r="5206" spans="5:21" s="8" customFormat="1" ht="30" customHeight="1">
      <c r="E5206" s="10"/>
      <c r="K5206" s="10"/>
      <c r="M5206" s="10"/>
      <c r="N5206" s="11"/>
      <c r="O5206" s="11"/>
      <c r="P5206" s="19"/>
      <c r="Q5206" s="11"/>
      <c r="R5206" s="11"/>
      <c r="T5206" s="10"/>
      <c r="U5206" s="10"/>
    </row>
    <row r="5207" spans="5:21" s="8" customFormat="1" ht="30" customHeight="1">
      <c r="E5207" s="10"/>
      <c r="K5207" s="10"/>
      <c r="M5207" s="10"/>
      <c r="N5207" s="11"/>
      <c r="O5207" s="11"/>
      <c r="P5207" s="19"/>
      <c r="Q5207" s="11"/>
      <c r="R5207" s="11"/>
      <c r="T5207" s="10"/>
      <c r="U5207" s="10"/>
    </row>
    <row r="5208" spans="5:21" s="8" customFormat="1" ht="30" customHeight="1">
      <c r="E5208" s="10"/>
      <c r="K5208" s="10"/>
      <c r="M5208" s="10"/>
      <c r="N5208" s="11"/>
      <c r="O5208" s="11"/>
      <c r="P5208" s="19"/>
      <c r="Q5208" s="11"/>
      <c r="R5208" s="11"/>
      <c r="T5208" s="10"/>
      <c r="U5208" s="10"/>
    </row>
    <row r="5209" spans="5:21" s="8" customFormat="1" ht="30" customHeight="1">
      <c r="E5209" s="10"/>
      <c r="K5209" s="10"/>
      <c r="M5209" s="10"/>
      <c r="N5209" s="11"/>
      <c r="O5209" s="11"/>
      <c r="P5209" s="19"/>
      <c r="Q5209" s="11"/>
      <c r="R5209" s="11"/>
      <c r="T5209" s="10"/>
      <c r="U5209" s="10"/>
    </row>
    <row r="5210" spans="5:21" s="8" customFormat="1" ht="30" customHeight="1">
      <c r="E5210" s="10"/>
      <c r="K5210" s="10"/>
      <c r="M5210" s="10"/>
      <c r="N5210" s="11"/>
      <c r="O5210" s="11"/>
      <c r="P5210" s="19"/>
      <c r="Q5210" s="11"/>
      <c r="R5210" s="11"/>
      <c r="T5210" s="10"/>
      <c r="U5210" s="10"/>
    </row>
    <row r="5211" spans="5:21" s="8" customFormat="1" ht="30" customHeight="1">
      <c r="E5211" s="10"/>
      <c r="K5211" s="10"/>
      <c r="M5211" s="10"/>
      <c r="N5211" s="11"/>
      <c r="O5211" s="11"/>
      <c r="P5211" s="19"/>
      <c r="Q5211" s="11"/>
      <c r="R5211" s="11"/>
      <c r="T5211" s="10"/>
      <c r="U5211" s="10"/>
    </row>
    <row r="5212" spans="5:21" s="8" customFormat="1" ht="30" customHeight="1">
      <c r="E5212" s="10"/>
      <c r="K5212" s="10"/>
      <c r="M5212" s="10"/>
      <c r="N5212" s="11"/>
      <c r="O5212" s="11"/>
      <c r="P5212" s="19"/>
      <c r="Q5212" s="11"/>
      <c r="R5212" s="11"/>
      <c r="T5212" s="10"/>
      <c r="U5212" s="10"/>
    </row>
    <row r="5213" spans="5:21" s="8" customFormat="1" ht="30" customHeight="1">
      <c r="E5213" s="10"/>
      <c r="K5213" s="10"/>
      <c r="M5213" s="10"/>
      <c r="N5213" s="11"/>
      <c r="O5213" s="11"/>
      <c r="P5213" s="19"/>
      <c r="Q5213" s="11"/>
      <c r="R5213" s="11"/>
      <c r="T5213" s="10"/>
      <c r="U5213" s="10"/>
    </row>
    <row r="5214" spans="5:21" s="8" customFormat="1" ht="30" customHeight="1">
      <c r="E5214" s="10"/>
      <c r="K5214" s="10"/>
      <c r="M5214" s="10"/>
      <c r="N5214" s="11"/>
      <c r="O5214" s="11"/>
      <c r="P5214" s="19"/>
      <c r="Q5214" s="11"/>
      <c r="R5214" s="11"/>
      <c r="T5214" s="10"/>
      <c r="U5214" s="10"/>
    </row>
    <row r="5215" spans="5:21" s="8" customFormat="1" ht="30" customHeight="1">
      <c r="E5215" s="10"/>
      <c r="K5215" s="10"/>
      <c r="M5215" s="10"/>
      <c r="N5215" s="11"/>
      <c r="O5215" s="11"/>
      <c r="P5215" s="19"/>
      <c r="Q5215" s="11"/>
      <c r="R5215" s="11"/>
      <c r="T5215" s="10"/>
      <c r="U5215" s="10"/>
    </row>
    <row r="5216" spans="5:21" s="8" customFormat="1" ht="30" customHeight="1">
      <c r="E5216" s="10"/>
      <c r="K5216" s="10"/>
      <c r="M5216" s="10"/>
      <c r="N5216" s="11"/>
      <c r="O5216" s="11"/>
      <c r="P5216" s="19"/>
      <c r="Q5216" s="11"/>
      <c r="R5216" s="11"/>
      <c r="T5216" s="10"/>
      <c r="U5216" s="10"/>
    </row>
    <row r="5217" spans="5:21" s="8" customFormat="1" ht="30" customHeight="1">
      <c r="E5217" s="10"/>
      <c r="K5217" s="10"/>
      <c r="M5217" s="10"/>
      <c r="N5217" s="11"/>
      <c r="O5217" s="11"/>
      <c r="P5217" s="19"/>
      <c r="Q5217" s="11"/>
      <c r="R5217" s="11"/>
      <c r="T5217" s="10"/>
      <c r="U5217" s="10"/>
    </row>
    <row r="5218" spans="5:21" s="8" customFormat="1" ht="30" customHeight="1">
      <c r="E5218" s="10"/>
      <c r="K5218" s="10"/>
      <c r="M5218" s="10"/>
      <c r="N5218" s="11"/>
      <c r="O5218" s="11"/>
      <c r="P5218" s="19"/>
      <c r="Q5218" s="11"/>
      <c r="R5218" s="11"/>
      <c r="T5218" s="10"/>
      <c r="U5218" s="10"/>
    </row>
    <row r="5219" spans="5:21" s="8" customFormat="1" ht="30" customHeight="1">
      <c r="E5219" s="10"/>
      <c r="K5219" s="10"/>
      <c r="M5219" s="10"/>
      <c r="N5219" s="11"/>
      <c r="O5219" s="11"/>
      <c r="P5219" s="19"/>
      <c r="Q5219" s="11"/>
      <c r="R5219" s="11"/>
      <c r="T5219" s="10"/>
      <c r="U5219" s="10"/>
    </row>
    <row r="5220" spans="5:21" s="8" customFormat="1" ht="30" customHeight="1">
      <c r="E5220" s="10"/>
      <c r="K5220" s="10"/>
      <c r="M5220" s="10"/>
      <c r="N5220" s="11"/>
      <c r="O5220" s="11"/>
      <c r="P5220" s="19"/>
      <c r="Q5220" s="11"/>
      <c r="R5220" s="11"/>
      <c r="T5220" s="10"/>
      <c r="U5220" s="10"/>
    </row>
    <row r="5221" spans="5:21" s="8" customFormat="1" ht="30" customHeight="1">
      <c r="E5221" s="10"/>
      <c r="K5221" s="10"/>
      <c r="M5221" s="10"/>
      <c r="N5221" s="11"/>
      <c r="O5221" s="11"/>
      <c r="P5221" s="19"/>
      <c r="Q5221" s="11"/>
      <c r="R5221" s="11"/>
      <c r="T5221" s="10"/>
      <c r="U5221" s="10"/>
    </row>
    <row r="5222" spans="5:21" s="8" customFormat="1" ht="30" customHeight="1">
      <c r="E5222" s="10"/>
      <c r="K5222" s="10"/>
      <c r="M5222" s="10"/>
      <c r="N5222" s="11"/>
      <c r="O5222" s="11"/>
      <c r="P5222" s="19"/>
      <c r="Q5222" s="11"/>
      <c r="R5222" s="11"/>
      <c r="T5222" s="10"/>
      <c r="U5222" s="10"/>
    </row>
    <row r="5223" spans="5:21" s="8" customFormat="1" ht="30" customHeight="1">
      <c r="E5223" s="10"/>
      <c r="K5223" s="10"/>
      <c r="M5223" s="10"/>
      <c r="N5223" s="11"/>
      <c r="O5223" s="11"/>
      <c r="P5223" s="19"/>
      <c r="Q5223" s="11"/>
      <c r="R5223" s="11"/>
      <c r="T5223" s="10"/>
      <c r="U5223" s="10"/>
    </row>
    <row r="5224" spans="5:21" s="8" customFormat="1" ht="30" customHeight="1">
      <c r="E5224" s="10"/>
      <c r="K5224" s="10"/>
      <c r="M5224" s="10"/>
      <c r="N5224" s="11"/>
      <c r="O5224" s="11"/>
      <c r="P5224" s="19"/>
      <c r="Q5224" s="11"/>
      <c r="R5224" s="11"/>
      <c r="T5224" s="10"/>
      <c r="U5224" s="10"/>
    </row>
    <row r="5225" spans="5:21" s="8" customFormat="1" ht="30" customHeight="1">
      <c r="E5225" s="10"/>
      <c r="K5225" s="10"/>
      <c r="M5225" s="10"/>
      <c r="N5225" s="11"/>
      <c r="O5225" s="11"/>
      <c r="P5225" s="19"/>
      <c r="Q5225" s="11"/>
      <c r="R5225" s="11"/>
      <c r="T5225" s="10"/>
      <c r="U5225" s="10"/>
    </row>
    <row r="5226" spans="5:21" s="8" customFormat="1" ht="30" customHeight="1">
      <c r="E5226" s="10"/>
      <c r="K5226" s="10"/>
      <c r="M5226" s="10"/>
      <c r="N5226" s="11"/>
      <c r="O5226" s="11"/>
      <c r="P5226" s="19"/>
      <c r="Q5226" s="11"/>
      <c r="R5226" s="11"/>
      <c r="T5226" s="10"/>
      <c r="U5226" s="10"/>
    </row>
    <row r="5227" spans="5:21" s="8" customFormat="1" ht="30" customHeight="1">
      <c r="E5227" s="10"/>
      <c r="K5227" s="10"/>
      <c r="M5227" s="10"/>
      <c r="N5227" s="11"/>
      <c r="O5227" s="11"/>
      <c r="P5227" s="19"/>
      <c r="Q5227" s="11"/>
      <c r="R5227" s="11"/>
      <c r="T5227" s="10"/>
      <c r="U5227" s="10"/>
    </row>
    <row r="5228" spans="5:21" s="8" customFormat="1" ht="30" customHeight="1">
      <c r="E5228" s="10"/>
      <c r="K5228" s="10"/>
      <c r="M5228" s="10"/>
      <c r="N5228" s="11"/>
      <c r="O5228" s="11"/>
      <c r="P5228" s="19"/>
      <c r="Q5228" s="11"/>
      <c r="R5228" s="11"/>
      <c r="T5228" s="10"/>
      <c r="U5228" s="10"/>
    </row>
    <row r="5229" spans="5:21" s="8" customFormat="1" ht="30" customHeight="1">
      <c r="E5229" s="10"/>
      <c r="K5229" s="10"/>
      <c r="M5229" s="10"/>
      <c r="N5229" s="11"/>
      <c r="O5229" s="11"/>
      <c r="P5229" s="19"/>
      <c r="Q5229" s="11"/>
      <c r="R5229" s="11"/>
      <c r="T5229" s="10"/>
      <c r="U5229" s="10"/>
    </row>
    <row r="5230" spans="5:21" s="8" customFormat="1" ht="30" customHeight="1">
      <c r="E5230" s="10"/>
      <c r="K5230" s="10"/>
      <c r="M5230" s="10"/>
      <c r="N5230" s="11"/>
      <c r="O5230" s="11"/>
      <c r="P5230" s="19"/>
      <c r="Q5230" s="11"/>
      <c r="R5230" s="11"/>
      <c r="T5230" s="10"/>
      <c r="U5230" s="10"/>
    </row>
    <row r="5231" spans="5:21" s="8" customFormat="1" ht="30" customHeight="1">
      <c r="E5231" s="10"/>
      <c r="K5231" s="10"/>
      <c r="M5231" s="10"/>
      <c r="N5231" s="11"/>
      <c r="O5231" s="11"/>
      <c r="P5231" s="19"/>
      <c r="Q5231" s="11"/>
      <c r="R5231" s="11"/>
      <c r="T5231" s="10"/>
      <c r="U5231" s="10"/>
    </row>
    <row r="5232" spans="5:21" s="8" customFormat="1" ht="30" customHeight="1">
      <c r="E5232" s="10"/>
      <c r="K5232" s="10"/>
      <c r="M5232" s="10"/>
      <c r="N5232" s="11"/>
      <c r="O5232" s="11"/>
      <c r="P5232" s="19"/>
      <c r="Q5232" s="11"/>
      <c r="R5232" s="11"/>
      <c r="T5232" s="10"/>
      <c r="U5232" s="10"/>
    </row>
    <row r="5233" spans="5:21" s="8" customFormat="1" ht="30" customHeight="1">
      <c r="E5233" s="10"/>
      <c r="K5233" s="10"/>
      <c r="M5233" s="10"/>
      <c r="N5233" s="11"/>
      <c r="O5233" s="11"/>
      <c r="P5233" s="19"/>
      <c r="Q5233" s="11"/>
      <c r="R5233" s="11"/>
      <c r="T5233" s="10"/>
      <c r="U5233" s="10"/>
    </row>
    <row r="5234" spans="5:21" s="8" customFormat="1" ht="30" customHeight="1">
      <c r="E5234" s="10"/>
      <c r="K5234" s="10"/>
      <c r="M5234" s="10"/>
      <c r="N5234" s="11"/>
      <c r="O5234" s="11"/>
      <c r="P5234" s="19"/>
      <c r="Q5234" s="11"/>
      <c r="R5234" s="11"/>
      <c r="T5234" s="10"/>
      <c r="U5234" s="10"/>
    </row>
    <row r="5235" spans="5:21" s="8" customFormat="1" ht="30" customHeight="1">
      <c r="E5235" s="10"/>
      <c r="K5235" s="10"/>
      <c r="M5235" s="10"/>
      <c r="N5235" s="11"/>
      <c r="O5235" s="11"/>
      <c r="P5235" s="19"/>
      <c r="Q5235" s="11"/>
      <c r="R5235" s="11"/>
      <c r="T5235" s="10"/>
      <c r="U5235" s="10"/>
    </row>
    <row r="5236" spans="5:21" s="8" customFormat="1" ht="30" customHeight="1">
      <c r="E5236" s="10"/>
      <c r="K5236" s="10"/>
      <c r="M5236" s="10"/>
      <c r="N5236" s="11"/>
      <c r="O5236" s="11"/>
      <c r="P5236" s="19"/>
      <c r="Q5236" s="11"/>
      <c r="R5236" s="11"/>
      <c r="T5236" s="10"/>
      <c r="U5236" s="10"/>
    </row>
    <row r="5237" spans="5:21" s="8" customFormat="1" ht="30" customHeight="1">
      <c r="E5237" s="10"/>
      <c r="K5237" s="10"/>
      <c r="M5237" s="10"/>
      <c r="N5237" s="11"/>
      <c r="O5237" s="11"/>
      <c r="P5237" s="19"/>
      <c r="Q5237" s="11"/>
      <c r="R5237" s="11"/>
      <c r="T5237" s="10"/>
      <c r="U5237" s="10"/>
    </row>
    <row r="5238" spans="5:21" s="8" customFormat="1" ht="30" customHeight="1">
      <c r="E5238" s="10"/>
      <c r="K5238" s="10"/>
      <c r="M5238" s="10"/>
      <c r="N5238" s="11"/>
      <c r="O5238" s="11"/>
      <c r="P5238" s="19"/>
      <c r="Q5238" s="11"/>
      <c r="R5238" s="11"/>
      <c r="T5238" s="10"/>
      <c r="U5238" s="10"/>
    </row>
    <row r="5239" spans="5:21" s="8" customFormat="1" ht="30" customHeight="1">
      <c r="E5239" s="10"/>
      <c r="K5239" s="10"/>
      <c r="M5239" s="10"/>
      <c r="N5239" s="11"/>
      <c r="O5239" s="11"/>
      <c r="P5239" s="19"/>
      <c r="Q5239" s="11"/>
      <c r="R5239" s="11"/>
      <c r="T5239" s="10"/>
      <c r="U5239" s="10"/>
    </row>
    <row r="5240" spans="5:21" s="8" customFormat="1" ht="30" customHeight="1">
      <c r="E5240" s="10"/>
      <c r="K5240" s="10"/>
      <c r="M5240" s="10"/>
      <c r="N5240" s="11"/>
      <c r="O5240" s="11"/>
      <c r="P5240" s="19"/>
      <c r="Q5240" s="11"/>
      <c r="R5240" s="11"/>
      <c r="T5240" s="10"/>
      <c r="U5240" s="10"/>
    </row>
    <row r="5241" spans="5:21" s="8" customFormat="1" ht="30" customHeight="1">
      <c r="E5241" s="10"/>
      <c r="K5241" s="10"/>
      <c r="M5241" s="10"/>
      <c r="N5241" s="11"/>
      <c r="O5241" s="11"/>
      <c r="P5241" s="19"/>
      <c r="Q5241" s="11"/>
      <c r="R5241" s="11"/>
      <c r="T5241" s="10"/>
      <c r="U5241" s="10"/>
    </row>
    <row r="5242" spans="5:21" s="8" customFormat="1" ht="30" customHeight="1">
      <c r="E5242" s="10"/>
      <c r="K5242" s="10"/>
      <c r="M5242" s="10"/>
      <c r="N5242" s="11"/>
      <c r="O5242" s="11"/>
      <c r="P5242" s="19"/>
      <c r="Q5242" s="11"/>
      <c r="R5242" s="11"/>
      <c r="T5242" s="10"/>
      <c r="U5242" s="10"/>
    </row>
    <row r="5243" spans="5:21" s="8" customFormat="1" ht="30" customHeight="1">
      <c r="E5243" s="10"/>
      <c r="K5243" s="10"/>
      <c r="M5243" s="10"/>
      <c r="N5243" s="11"/>
      <c r="O5243" s="11"/>
      <c r="P5243" s="19"/>
      <c r="Q5243" s="11"/>
      <c r="R5243" s="11"/>
      <c r="T5243" s="10"/>
      <c r="U5243" s="10"/>
    </row>
    <row r="5244" spans="5:21" s="8" customFormat="1" ht="30" customHeight="1">
      <c r="E5244" s="10"/>
      <c r="K5244" s="10"/>
      <c r="M5244" s="10"/>
      <c r="N5244" s="11"/>
      <c r="O5244" s="11"/>
      <c r="P5244" s="19"/>
      <c r="Q5244" s="11"/>
      <c r="R5244" s="11"/>
      <c r="T5244" s="10"/>
      <c r="U5244" s="10"/>
    </row>
    <row r="5245" spans="5:21" s="8" customFormat="1" ht="30" customHeight="1">
      <c r="E5245" s="10"/>
      <c r="K5245" s="10"/>
      <c r="M5245" s="10"/>
      <c r="N5245" s="11"/>
      <c r="O5245" s="11"/>
      <c r="P5245" s="19"/>
      <c r="Q5245" s="11"/>
      <c r="R5245" s="11"/>
      <c r="T5245" s="10"/>
      <c r="U5245" s="10"/>
    </row>
    <row r="5246" spans="5:21" s="8" customFormat="1" ht="30" customHeight="1">
      <c r="E5246" s="10"/>
      <c r="K5246" s="10"/>
      <c r="M5246" s="10"/>
      <c r="N5246" s="11"/>
      <c r="O5246" s="11"/>
      <c r="P5246" s="19"/>
      <c r="Q5246" s="11"/>
      <c r="R5246" s="11"/>
      <c r="T5246" s="10"/>
      <c r="U5246" s="10"/>
    </row>
    <row r="5247" spans="5:21" s="8" customFormat="1" ht="30" customHeight="1">
      <c r="E5247" s="10"/>
      <c r="K5247" s="10"/>
      <c r="M5247" s="10"/>
      <c r="N5247" s="11"/>
      <c r="O5247" s="11"/>
      <c r="P5247" s="19"/>
      <c r="Q5247" s="11"/>
      <c r="R5247" s="11"/>
      <c r="T5247" s="10"/>
      <c r="U5247" s="10"/>
    </row>
    <row r="5248" spans="5:21" s="8" customFormat="1" ht="30" customHeight="1">
      <c r="E5248" s="10"/>
      <c r="K5248" s="10"/>
      <c r="M5248" s="10"/>
      <c r="N5248" s="11"/>
      <c r="O5248" s="11"/>
      <c r="P5248" s="19"/>
      <c r="Q5248" s="11"/>
      <c r="R5248" s="11"/>
      <c r="T5248" s="10"/>
      <c r="U5248" s="10"/>
    </row>
    <row r="5249" spans="5:21" s="8" customFormat="1" ht="30" customHeight="1">
      <c r="E5249" s="10"/>
      <c r="K5249" s="10"/>
      <c r="M5249" s="10"/>
      <c r="N5249" s="11"/>
      <c r="O5249" s="11"/>
      <c r="P5249" s="19"/>
      <c r="Q5249" s="11"/>
      <c r="R5249" s="11"/>
      <c r="T5249" s="10"/>
      <c r="U5249" s="10"/>
    </row>
    <row r="5250" spans="5:21" s="8" customFormat="1" ht="30" customHeight="1">
      <c r="E5250" s="10"/>
      <c r="K5250" s="10"/>
      <c r="M5250" s="10"/>
      <c r="N5250" s="11"/>
      <c r="O5250" s="11"/>
      <c r="P5250" s="19"/>
      <c r="Q5250" s="11"/>
      <c r="R5250" s="11"/>
      <c r="T5250" s="10"/>
      <c r="U5250" s="10"/>
    </row>
    <row r="5251" spans="5:21" s="8" customFormat="1" ht="30" customHeight="1">
      <c r="E5251" s="10"/>
      <c r="K5251" s="10"/>
      <c r="M5251" s="10"/>
      <c r="N5251" s="11"/>
      <c r="O5251" s="11"/>
      <c r="P5251" s="19"/>
      <c r="Q5251" s="11"/>
      <c r="R5251" s="11"/>
      <c r="T5251" s="10"/>
      <c r="U5251" s="10"/>
    </row>
    <row r="5252" spans="5:21" s="8" customFormat="1" ht="30" customHeight="1">
      <c r="E5252" s="10"/>
      <c r="K5252" s="10"/>
      <c r="M5252" s="10"/>
      <c r="N5252" s="11"/>
      <c r="O5252" s="11"/>
      <c r="P5252" s="19"/>
      <c r="Q5252" s="11"/>
      <c r="R5252" s="11"/>
      <c r="T5252" s="10"/>
      <c r="U5252" s="10"/>
    </row>
    <row r="5253" spans="5:21" s="8" customFormat="1" ht="30" customHeight="1">
      <c r="E5253" s="10"/>
      <c r="K5253" s="10"/>
      <c r="M5253" s="10"/>
      <c r="N5253" s="11"/>
      <c r="O5253" s="11"/>
      <c r="P5253" s="19"/>
      <c r="Q5253" s="11"/>
      <c r="R5253" s="11"/>
      <c r="T5253" s="10"/>
      <c r="U5253" s="10"/>
    </row>
    <row r="5254" spans="5:21" s="8" customFormat="1" ht="30" customHeight="1">
      <c r="E5254" s="10"/>
      <c r="K5254" s="10"/>
      <c r="M5254" s="10"/>
      <c r="N5254" s="11"/>
      <c r="O5254" s="11"/>
      <c r="P5254" s="19"/>
      <c r="Q5254" s="11"/>
      <c r="R5254" s="11"/>
      <c r="T5254" s="10"/>
      <c r="U5254" s="10"/>
    </row>
    <row r="5255" spans="5:21" s="8" customFormat="1" ht="30" customHeight="1">
      <c r="E5255" s="10"/>
      <c r="K5255" s="10"/>
      <c r="M5255" s="10"/>
      <c r="N5255" s="11"/>
      <c r="O5255" s="11"/>
      <c r="P5255" s="19"/>
      <c r="Q5255" s="11"/>
      <c r="R5255" s="11"/>
      <c r="T5255" s="10"/>
      <c r="U5255" s="10"/>
    </row>
    <row r="5256" spans="5:21" s="8" customFormat="1" ht="30" customHeight="1">
      <c r="E5256" s="10"/>
      <c r="K5256" s="10"/>
      <c r="M5256" s="10"/>
      <c r="N5256" s="11"/>
      <c r="O5256" s="11"/>
      <c r="P5256" s="19"/>
      <c r="Q5256" s="11"/>
      <c r="R5256" s="11"/>
      <c r="T5256" s="10"/>
      <c r="U5256" s="10"/>
    </row>
    <row r="5257" spans="5:21" s="8" customFormat="1" ht="30" customHeight="1">
      <c r="E5257" s="10"/>
      <c r="K5257" s="10"/>
      <c r="M5257" s="10"/>
      <c r="N5257" s="11"/>
      <c r="O5257" s="11"/>
      <c r="P5257" s="19"/>
      <c r="Q5257" s="11"/>
      <c r="R5257" s="11"/>
      <c r="T5257" s="10"/>
      <c r="U5257" s="10"/>
    </row>
    <row r="5258" spans="5:21" s="8" customFormat="1" ht="30" customHeight="1">
      <c r="E5258" s="10"/>
      <c r="K5258" s="10"/>
      <c r="M5258" s="10"/>
      <c r="N5258" s="11"/>
      <c r="O5258" s="11"/>
      <c r="P5258" s="19"/>
      <c r="Q5258" s="11"/>
      <c r="R5258" s="11"/>
      <c r="T5258" s="10"/>
      <c r="U5258" s="10"/>
    </row>
    <row r="5259" spans="5:21" s="8" customFormat="1" ht="30" customHeight="1">
      <c r="E5259" s="10"/>
      <c r="K5259" s="10"/>
      <c r="M5259" s="10"/>
      <c r="N5259" s="11"/>
      <c r="O5259" s="11"/>
      <c r="P5259" s="19"/>
      <c r="Q5259" s="11"/>
      <c r="R5259" s="11"/>
      <c r="T5259" s="10"/>
      <c r="U5259" s="10"/>
    </row>
    <row r="5260" spans="5:21" s="8" customFormat="1" ht="30" customHeight="1">
      <c r="E5260" s="10"/>
      <c r="K5260" s="10"/>
      <c r="M5260" s="10"/>
      <c r="N5260" s="11"/>
      <c r="O5260" s="11"/>
      <c r="P5260" s="19"/>
      <c r="Q5260" s="11"/>
      <c r="R5260" s="11"/>
      <c r="T5260" s="10"/>
      <c r="U5260" s="10"/>
    </row>
    <row r="5261" spans="5:21" s="8" customFormat="1" ht="30" customHeight="1">
      <c r="E5261" s="10"/>
      <c r="K5261" s="10"/>
      <c r="M5261" s="10"/>
      <c r="N5261" s="11"/>
      <c r="O5261" s="11"/>
      <c r="P5261" s="19"/>
      <c r="Q5261" s="11"/>
      <c r="R5261" s="11"/>
      <c r="T5261" s="10"/>
      <c r="U5261" s="10"/>
    </row>
    <row r="5262" spans="5:21" s="8" customFormat="1" ht="30" customHeight="1">
      <c r="E5262" s="10"/>
      <c r="K5262" s="10"/>
      <c r="M5262" s="10"/>
      <c r="N5262" s="11"/>
      <c r="O5262" s="11"/>
      <c r="P5262" s="19"/>
      <c r="Q5262" s="11"/>
      <c r="R5262" s="11"/>
      <c r="T5262" s="10"/>
      <c r="U5262" s="10"/>
    </row>
    <row r="5263" spans="5:21" s="8" customFormat="1" ht="30" customHeight="1">
      <c r="E5263" s="10"/>
      <c r="K5263" s="10"/>
      <c r="M5263" s="10"/>
      <c r="N5263" s="11"/>
      <c r="O5263" s="11"/>
      <c r="P5263" s="19"/>
      <c r="Q5263" s="11"/>
      <c r="R5263" s="11"/>
      <c r="T5263" s="10"/>
      <c r="U5263" s="10"/>
    </row>
    <row r="5264" spans="5:21" s="8" customFormat="1" ht="30" customHeight="1">
      <c r="E5264" s="10"/>
      <c r="K5264" s="10"/>
      <c r="M5264" s="10"/>
      <c r="N5264" s="11"/>
      <c r="O5264" s="11"/>
      <c r="P5264" s="19"/>
      <c r="Q5264" s="11"/>
      <c r="R5264" s="11"/>
      <c r="T5264" s="10"/>
      <c r="U5264" s="10"/>
    </row>
    <row r="5265" spans="5:21" s="8" customFormat="1" ht="30" customHeight="1">
      <c r="E5265" s="10"/>
      <c r="K5265" s="10"/>
      <c r="M5265" s="10"/>
      <c r="N5265" s="11"/>
      <c r="O5265" s="11"/>
      <c r="P5265" s="19"/>
      <c r="Q5265" s="11"/>
      <c r="R5265" s="11"/>
      <c r="T5265" s="10"/>
      <c r="U5265" s="10"/>
    </row>
    <row r="5266" spans="5:21" s="8" customFormat="1" ht="30" customHeight="1">
      <c r="E5266" s="10"/>
      <c r="K5266" s="10"/>
      <c r="M5266" s="10"/>
      <c r="N5266" s="11"/>
      <c r="O5266" s="11"/>
      <c r="P5266" s="19"/>
      <c r="Q5266" s="11"/>
      <c r="R5266" s="11"/>
      <c r="T5266" s="10"/>
      <c r="U5266" s="10"/>
    </row>
    <row r="5267" spans="5:21" s="8" customFormat="1" ht="30" customHeight="1">
      <c r="E5267" s="10"/>
      <c r="K5267" s="10"/>
      <c r="M5267" s="10"/>
      <c r="N5267" s="11"/>
      <c r="O5267" s="11"/>
      <c r="P5267" s="19"/>
      <c r="Q5267" s="11"/>
      <c r="R5267" s="11"/>
      <c r="T5267" s="10"/>
      <c r="U5267" s="10"/>
    </row>
    <row r="5268" spans="5:21" s="8" customFormat="1" ht="30" customHeight="1">
      <c r="E5268" s="10"/>
      <c r="K5268" s="10"/>
      <c r="M5268" s="10"/>
      <c r="N5268" s="11"/>
      <c r="O5268" s="11"/>
      <c r="P5268" s="19"/>
      <c r="Q5268" s="11"/>
      <c r="R5268" s="11"/>
      <c r="T5268" s="10"/>
      <c r="U5268" s="10"/>
    </row>
    <row r="5269" spans="5:21" s="8" customFormat="1" ht="30" customHeight="1">
      <c r="E5269" s="10"/>
      <c r="K5269" s="10"/>
      <c r="M5269" s="10"/>
      <c r="N5269" s="11"/>
      <c r="O5269" s="11"/>
      <c r="P5269" s="19"/>
      <c r="Q5269" s="11"/>
      <c r="R5269" s="11"/>
      <c r="T5269" s="10"/>
      <c r="U5269" s="10"/>
    </row>
    <row r="5270" spans="5:21" s="8" customFormat="1" ht="30" customHeight="1">
      <c r="E5270" s="10"/>
      <c r="K5270" s="10"/>
      <c r="M5270" s="10"/>
      <c r="N5270" s="11"/>
      <c r="O5270" s="11"/>
      <c r="P5270" s="19"/>
      <c r="Q5270" s="11"/>
      <c r="R5270" s="11"/>
      <c r="T5270" s="10"/>
      <c r="U5270" s="10"/>
    </row>
    <row r="5271" spans="5:21" s="8" customFormat="1" ht="30" customHeight="1">
      <c r="E5271" s="10"/>
      <c r="K5271" s="10"/>
      <c r="M5271" s="10"/>
      <c r="N5271" s="11"/>
      <c r="O5271" s="11"/>
      <c r="P5271" s="19"/>
      <c r="Q5271" s="11"/>
      <c r="R5271" s="11"/>
      <c r="T5271" s="10"/>
      <c r="U5271" s="10"/>
    </row>
    <row r="5272" spans="5:21" s="8" customFormat="1" ht="30" customHeight="1">
      <c r="E5272" s="10"/>
      <c r="K5272" s="10"/>
      <c r="M5272" s="10"/>
      <c r="N5272" s="11"/>
      <c r="O5272" s="11"/>
      <c r="P5272" s="19"/>
      <c r="Q5272" s="11"/>
      <c r="R5272" s="11"/>
      <c r="T5272" s="10"/>
      <c r="U5272" s="10"/>
    </row>
    <row r="5273" spans="5:21" s="8" customFormat="1" ht="30" customHeight="1">
      <c r="E5273" s="10"/>
      <c r="K5273" s="10"/>
      <c r="M5273" s="10"/>
      <c r="N5273" s="11"/>
      <c r="O5273" s="11"/>
      <c r="P5273" s="19"/>
      <c r="Q5273" s="11"/>
      <c r="R5273" s="11"/>
      <c r="T5273" s="10"/>
      <c r="U5273" s="10"/>
    </row>
    <row r="5274" spans="5:21" s="8" customFormat="1" ht="30" customHeight="1">
      <c r="E5274" s="10"/>
      <c r="K5274" s="10"/>
      <c r="M5274" s="10"/>
      <c r="N5274" s="11"/>
      <c r="O5274" s="11"/>
      <c r="P5274" s="19"/>
      <c r="Q5274" s="11"/>
      <c r="R5274" s="11"/>
      <c r="T5274" s="10"/>
      <c r="U5274" s="10"/>
    </row>
    <row r="5275" spans="5:21" s="8" customFormat="1" ht="30" customHeight="1">
      <c r="E5275" s="10"/>
      <c r="K5275" s="10"/>
      <c r="M5275" s="10"/>
      <c r="N5275" s="11"/>
      <c r="O5275" s="11"/>
      <c r="P5275" s="19"/>
      <c r="Q5275" s="11"/>
      <c r="R5275" s="11"/>
      <c r="T5275" s="10"/>
      <c r="U5275" s="10"/>
    </row>
    <row r="5276" spans="5:21" s="8" customFormat="1" ht="30" customHeight="1">
      <c r="E5276" s="10"/>
      <c r="K5276" s="10"/>
      <c r="M5276" s="10"/>
      <c r="N5276" s="11"/>
      <c r="O5276" s="11"/>
      <c r="P5276" s="19"/>
      <c r="Q5276" s="11"/>
      <c r="R5276" s="11"/>
      <c r="T5276" s="10"/>
      <c r="U5276" s="10"/>
    </row>
    <row r="5277" spans="5:21" s="8" customFormat="1" ht="30" customHeight="1">
      <c r="E5277" s="10"/>
      <c r="K5277" s="10"/>
      <c r="M5277" s="10"/>
      <c r="N5277" s="11"/>
      <c r="O5277" s="11"/>
      <c r="P5277" s="19"/>
      <c r="Q5277" s="11"/>
      <c r="R5277" s="11"/>
      <c r="T5277" s="10"/>
      <c r="U5277" s="10"/>
    </row>
    <row r="5278" spans="5:21" s="8" customFormat="1" ht="30" customHeight="1">
      <c r="E5278" s="10"/>
      <c r="K5278" s="10"/>
      <c r="M5278" s="10"/>
      <c r="N5278" s="11"/>
      <c r="O5278" s="11"/>
      <c r="P5278" s="19"/>
      <c r="Q5278" s="11"/>
      <c r="R5278" s="11"/>
      <c r="T5278" s="10"/>
      <c r="U5278" s="10"/>
    </row>
    <row r="5279" spans="5:21" s="8" customFormat="1" ht="30" customHeight="1">
      <c r="E5279" s="10"/>
      <c r="K5279" s="10"/>
      <c r="M5279" s="10"/>
      <c r="N5279" s="11"/>
      <c r="O5279" s="11"/>
      <c r="P5279" s="19"/>
      <c r="Q5279" s="11"/>
      <c r="R5279" s="11"/>
      <c r="T5279" s="10"/>
      <c r="U5279" s="10"/>
    </row>
    <row r="5280" spans="5:21" s="8" customFormat="1" ht="30" customHeight="1">
      <c r="E5280" s="10"/>
      <c r="K5280" s="10"/>
      <c r="M5280" s="10"/>
      <c r="N5280" s="11"/>
      <c r="O5280" s="11"/>
      <c r="P5280" s="19"/>
      <c r="Q5280" s="11"/>
      <c r="R5280" s="11"/>
      <c r="T5280" s="10"/>
      <c r="U5280" s="10"/>
    </row>
    <row r="5281" spans="5:21" s="8" customFormat="1" ht="30" customHeight="1">
      <c r="E5281" s="10"/>
      <c r="K5281" s="10"/>
      <c r="M5281" s="10"/>
      <c r="N5281" s="11"/>
      <c r="O5281" s="11"/>
      <c r="P5281" s="19"/>
      <c r="Q5281" s="11"/>
      <c r="R5281" s="11"/>
      <c r="T5281" s="10"/>
      <c r="U5281" s="10"/>
    </row>
    <row r="5282" spans="5:21" s="8" customFormat="1" ht="30" customHeight="1">
      <c r="E5282" s="10"/>
      <c r="K5282" s="10"/>
      <c r="M5282" s="10"/>
      <c r="N5282" s="11"/>
      <c r="O5282" s="11"/>
      <c r="P5282" s="19"/>
      <c r="Q5282" s="11"/>
      <c r="R5282" s="11"/>
      <c r="T5282" s="10"/>
      <c r="U5282" s="10"/>
    </row>
    <row r="5283" spans="5:21" s="8" customFormat="1" ht="30" customHeight="1">
      <c r="E5283" s="10"/>
      <c r="K5283" s="10"/>
      <c r="M5283" s="10"/>
      <c r="N5283" s="11"/>
      <c r="O5283" s="11"/>
      <c r="P5283" s="19"/>
      <c r="Q5283" s="11"/>
      <c r="R5283" s="11"/>
      <c r="T5283" s="10"/>
      <c r="U5283" s="10"/>
    </row>
    <row r="5284" spans="5:21" s="8" customFormat="1" ht="30" customHeight="1">
      <c r="E5284" s="10"/>
      <c r="K5284" s="10"/>
      <c r="M5284" s="10"/>
      <c r="N5284" s="11"/>
      <c r="O5284" s="11"/>
      <c r="P5284" s="19"/>
      <c r="Q5284" s="11"/>
      <c r="R5284" s="11"/>
      <c r="T5284" s="10"/>
      <c r="U5284" s="10"/>
    </row>
    <row r="5285" spans="5:21" s="8" customFormat="1" ht="30" customHeight="1">
      <c r="E5285" s="10"/>
      <c r="K5285" s="10"/>
      <c r="M5285" s="10"/>
      <c r="N5285" s="11"/>
      <c r="O5285" s="11"/>
      <c r="P5285" s="19"/>
      <c r="Q5285" s="11"/>
      <c r="R5285" s="11"/>
      <c r="T5285" s="10"/>
      <c r="U5285" s="10"/>
    </row>
    <row r="5286" spans="5:21" s="8" customFormat="1" ht="30" customHeight="1">
      <c r="E5286" s="10"/>
      <c r="K5286" s="10"/>
      <c r="M5286" s="10"/>
      <c r="N5286" s="11"/>
      <c r="O5286" s="11"/>
      <c r="P5286" s="19"/>
      <c r="Q5286" s="11"/>
      <c r="R5286" s="11"/>
      <c r="T5286" s="10"/>
      <c r="U5286" s="10"/>
    </row>
    <row r="5287" spans="5:21" s="8" customFormat="1" ht="30" customHeight="1">
      <c r="E5287" s="10"/>
      <c r="K5287" s="10"/>
      <c r="M5287" s="10"/>
      <c r="N5287" s="11"/>
      <c r="O5287" s="11"/>
      <c r="P5287" s="19"/>
      <c r="Q5287" s="11"/>
      <c r="R5287" s="11"/>
      <c r="T5287" s="10"/>
      <c r="U5287" s="10"/>
    </row>
    <row r="5288" spans="5:21" s="8" customFormat="1" ht="30" customHeight="1">
      <c r="E5288" s="10"/>
      <c r="K5288" s="10"/>
      <c r="M5288" s="10"/>
      <c r="N5288" s="11"/>
      <c r="O5288" s="11"/>
      <c r="P5288" s="19"/>
      <c r="Q5288" s="11"/>
      <c r="R5288" s="11"/>
      <c r="T5288" s="10"/>
      <c r="U5288" s="10"/>
    </row>
    <row r="5289" spans="5:21" s="8" customFormat="1" ht="30" customHeight="1">
      <c r="E5289" s="10"/>
      <c r="K5289" s="10"/>
      <c r="M5289" s="10"/>
      <c r="N5289" s="11"/>
      <c r="O5289" s="11"/>
      <c r="P5289" s="19"/>
      <c r="Q5289" s="11"/>
      <c r="R5289" s="11"/>
      <c r="T5289" s="10"/>
      <c r="U5289" s="10"/>
    </row>
    <row r="5290" spans="5:21" s="8" customFormat="1" ht="30" customHeight="1">
      <c r="E5290" s="10"/>
      <c r="K5290" s="10"/>
      <c r="M5290" s="10"/>
      <c r="N5290" s="11"/>
      <c r="O5290" s="11"/>
      <c r="P5290" s="19"/>
      <c r="Q5290" s="11"/>
      <c r="R5290" s="11"/>
      <c r="T5290" s="10"/>
      <c r="U5290" s="10"/>
    </row>
    <row r="5291" spans="5:21" s="8" customFormat="1" ht="30" customHeight="1">
      <c r="E5291" s="10"/>
      <c r="K5291" s="10"/>
      <c r="M5291" s="10"/>
      <c r="N5291" s="11"/>
      <c r="O5291" s="11"/>
      <c r="P5291" s="19"/>
      <c r="Q5291" s="11"/>
      <c r="R5291" s="11"/>
      <c r="T5291" s="10"/>
      <c r="U5291" s="10"/>
    </row>
    <row r="5292" spans="5:21" s="8" customFormat="1" ht="30" customHeight="1">
      <c r="E5292" s="10"/>
      <c r="K5292" s="10"/>
      <c r="M5292" s="10"/>
      <c r="N5292" s="11"/>
      <c r="O5292" s="11"/>
      <c r="P5292" s="19"/>
      <c r="Q5292" s="11"/>
      <c r="R5292" s="11"/>
      <c r="T5292" s="10"/>
      <c r="U5292" s="10"/>
    </row>
    <row r="5293" spans="5:21" s="8" customFormat="1" ht="30" customHeight="1">
      <c r="E5293" s="10"/>
      <c r="K5293" s="10"/>
      <c r="M5293" s="10"/>
      <c r="N5293" s="11"/>
      <c r="O5293" s="11"/>
      <c r="P5293" s="19"/>
      <c r="Q5293" s="11"/>
      <c r="R5293" s="11"/>
      <c r="T5293" s="10"/>
      <c r="U5293" s="10"/>
    </row>
    <row r="5294" spans="5:21" s="8" customFormat="1" ht="30" customHeight="1">
      <c r="E5294" s="10"/>
      <c r="K5294" s="10"/>
      <c r="M5294" s="10"/>
      <c r="N5294" s="11"/>
      <c r="O5294" s="11"/>
      <c r="P5294" s="19"/>
      <c r="Q5294" s="11"/>
      <c r="R5294" s="11"/>
      <c r="T5294" s="10"/>
      <c r="U5294" s="10"/>
    </row>
    <row r="5295" spans="5:21" s="8" customFormat="1" ht="30" customHeight="1">
      <c r="E5295" s="10"/>
      <c r="K5295" s="10"/>
      <c r="M5295" s="10"/>
      <c r="N5295" s="11"/>
      <c r="O5295" s="11"/>
      <c r="P5295" s="19"/>
      <c r="Q5295" s="11"/>
      <c r="R5295" s="11"/>
      <c r="T5295" s="10"/>
      <c r="U5295" s="10"/>
    </row>
    <row r="5296" spans="5:21" s="8" customFormat="1" ht="30" customHeight="1">
      <c r="E5296" s="10"/>
      <c r="K5296" s="10"/>
      <c r="M5296" s="10"/>
      <c r="N5296" s="11"/>
      <c r="O5296" s="11"/>
      <c r="P5296" s="19"/>
      <c r="Q5296" s="11"/>
      <c r="R5296" s="11"/>
      <c r="T5296" s="10"/>
      <c r="U5296" s="10"/>
    </row>
    <row r="5297" spans="5:21" s="8" customFormat="1" ht="30" customHeight="1">
      <c r="E5297" s="10"/>
      <c r="K5297" s="10"/>
      <c r="M5297" s="10"/>
      <c r="N5297" s="11"/>
      <c r="O5297" s="11"/>
      <c r="P5297" s="19"/>
      <c r="Q5297" s="11"/>
      <c r="R5297" s="11"/>
      <c r="T5297" s="10"/>
      <c r="U5297" s="10"/>
    </row>
    <row r="5298" spans="5:21" s="8" customFormat="1" ht="30" customHeight="1">
      <c r="E5298" s="10"/>
      <c r="K5298" s="10"/>
      <c r="M5298" s="10"/>
      <c r="N5298" s="11"/>
      <c r="O5298" s="11"/>
      <c r="P5298" s="19"/>
      <c r="Q5298" s="11"/>
      <c r="R5298" s="11"/>
      <c r="T5298" s="10"/>
      <c r="U5298" s="10"/>
    </row>
    <row r="5299" spans="5:21" s="8" customFormat="1" ht="30" customHeight="1">
      <c r="E5299" s="10"/>
      <c r="K5299" s="10"/>
      <c r="M5299" s="10"/>
      <c r="N5299" s="11"/>
      <c r="O5299" s="11"/>
      <c r="P5299" s="19"/>
      <c r="Q5299" s="11"/>
      <c r="R5299" s="11"/>
      <c r="T5299" s="10"/>
      <c r="U5299" s="10"/>
    </row>
    <row r="5300" spans="5:21" s="8" customFormat="1" ht="30" customHeight="1">
      <c r="E5300" s="10"/>
      <c r="K5300" s="10"/>
      <c r="M5300" s="10"/>
      <c r="N5300" s="11"/>
      <c r="O5300" s="11"/>
      <c r="P5300" s="19"/>
      <c r="Q5300" s="11"/>
      <c r="R5300" s="11"/>
      <c r="T5300" s="10"/>
      <c r="U5300" s="10"/>
    </row>
    <row r="5301" spans="5:21" s="8" customFormat="1" ht="30" customHeight="1">
      <c r="E5301" s="10"/>
      <c r="K5301" s="10"/>
      <c r="M5301" s="10"/>
      <c r="N5301" s="11"/>
      <c r="O5301" s="11"/>
      <c r="P5301" s="19"/>
      <c r="Q5301" s="11"/>
      <c r="R5301" s="11"/>
      <c r="T5301" s="10"/>
      <c r="U5301" s="10"/>
    </row>
    <row r="5302" spans="5:21" s="8" customFormat="1" ht="30" customHeight="1">
      <c r="E5302" s="10"/>
      <c r="K5302" s="10"/>
      <c r="M5302" s="10"/>
      <c r="N5302" s="11"/>
      <c r="O5302" s="11"/>
      <c r="P5302" s="19"/>
      <c r="Q5302" s="11"/>
      <c r="R5302" s="11"/>
      <c r="T5302" s="10"/>
      <c r="U5302" s="10"/>
    </row>
    <row r="5303" spans="5:21" s="8" customFormat="1" ht="30" customHeight="1">
      <c r="E5303" s="10"/>
      <c r="K5303" s="10"/>
      <c r="M5303" s="10"/>
      <c r="N5303" s="11"/>
      <c r="O5303" s="11"/>
      <c r="P5303" s="19"/>
      <c r="Q5303" s="11"/>
      <c r="R5303" s="11"/>
      <c r="T5303" s="10"/>
      <c r="U5303" s="10"/>
    </row>
    <row r="5304" spans="5:21" s="8" customFormat="1" ht="30" customHeight="1">
      <c r="E5304" s="10"/>
      <c r="K5304" s="10"/>
      <c r="M5304" s="10"/>
      <c r="N5304" s="11"/>
      <c r="O5304" s="11"/>
      <c r="P5304" s="19"/>
      <c r="Q5304" s="11"/>
      <c r="R5304" s="11"/>
      <c r="T5304" s="10"/>
      <c r="U5304" s="10"/>
    </row>
    <row r="5305" spans="5:21" s="8" customFormat="1" ht="30" customHeight="1">
      <c r="E5305" s="10"/>
      <c r="K5305" s="10"/>
      <c r="M5305" s="10"/>
      <c r="N5305" s="11"/>
      <c r="O5305" s="11"/>
      <c r="P5305" s="19"/>
      <c r="Q5305" s="11"/>
      <c r="R5305" s="11"/>
      <c r="T5305" s="10"/>
      <c r="U5305" s="10"/>
    </row>
    <row r="5306" spans="5:21" s="8" customFormat="1" ht="30" customHeight="1">
      <c r="E5306" s="10"/>
      <c r="K5306" s="10"/>
      <c r="M5306" s="10"/>
      <c r="N5306" s="11"/>
      <c r="O5306" s="11"/>
      <c r="P5306" s="19"/>
      <c r="Q5306" s="11"/>
      <c r="R5306" s="11"/>
      <c r="T5306" s="10"/>
      <c r="U5306" s="10"/>
    </row>
    <row r="5307" spans="5:21" s="8" customFormat="1" ht="30" customHeight="1">
      <c r="E5307" s="10"/>
      <c r="K5307" s="10"/>
      <c r="M5307" s="10"/>
      <c r="N5307" s="11"/>
      <c r="O5307" s="11"/>
      <c r="P5307" s="19"/>
      <c r="Q5307" s="11"/>
      <c r="R5307" s="11"/>
      <c r="T5307" s="10"/>
      <c r="U5307" s="10"/>
    </row>
    <row r="5308" spans="5:21" s="8" customFormat="1" ht="30" customHeight="1">
      <c r="E5308" s="10"/>
      <c r="K5308" s="10"/>
      <c r="M5308" s="10"/>
      <c r="N5308" s="11"/>
      <c r="O5308" s="11"/>
      <c r="P5308" s="19"/>
      <c r="Q5308" s="11"/>
      <c r="R5308" s="11"/>
      <c r="T5308" s="10"/>
      <c r="U5308" s="10"/>
    </row>
    <row r="5309" spans="5:21" s="8" customFormat="1" ht="30" customHeight="1">
      <c r="E5309" s="10"/>
      <c r="K5309" s="10"/>
      <c r="M5309" s="10"/>
      <c r="N5309" s="11"/>
      <c r="O5309" s="11"/>
      <c r="P5309" s="19"/>
      <c r="Q5309" s="11"/>
      <c r="R5309" s="11"/>
      <c r="T5309" s="10"/>
      <c r="U5309" s="10"/>
    </row>
    <row r="5310" spans="5:21" s="8" customFormat="1" ht="30" customHeight="1">
      <c r="E5310" s="10"/>
      <c r="K5310" s="10"/>
      <c r="M5310" s="10"/>
      <c r="N5310" s="11"/>
      <c r="O5310" s="11"/>
      <c r="P5310" s="19"/>
      <c r="Q5310" s="11"/>
      <c r="R5310" s="11"/>
      <c r="T5310" s="10"/>
      <c r="U5310" s="10"/>
    </row>
    <row r="5311" spans="5:21" s="8" customFormat="1" ht="30" customHeight="1">
      <c r="E5311" s="10"/>
      <c r="K5311" s="10"/>
      <c r="M5311" s="10"/>
      <c r="N5311" s="11"/>
      <c r="O5311" s="11"/>
      <c r="P5311" s="19"/>
      <c r="Q5311" s="11"/>
      <c r="R5311" s="11"/>
      <c r="T5311" s="10"/>
      <c r="U5311" s="10"/>
    </row>
    <row r="5312" spans="5:21" s="8" customFormat="1" ht="30" customHeight="1">
      <c r="E5312" s="10"/>
      <c r="K5312" s="10"/>
      <c r="M5312" s="10"/>
      <c r="N5312" s="11"/>
      <c r="O5312" s="11"/>
      <c r="P5312" s="19"/>
      <c r="Q5312" s="11"/>
      <c r="R5312" s="11"/>
      <c r="T5312" s="10"/>
      <c r="U5312" s="10"/>
    </row>
    <row r="5313" spans="5:21" s="8" customFormat="1" ht="30" customHeight="1">
      <c r="E5313" s="10"/>
      <c r="K5313" s="10"/>
      <c r="M5313" s="10"/>
      <c r="N5313" s="11"/>
      <c r="O5313" s="11"/>
      <c r="P5313" s="19"/>
      <c r="Q5313" s="11"/>
      <c r="R5313" s="11"/>
      <c r="T5313" s="10"/>
      <c r="U5313" s="10"/>
    </row>
    <row r="5314" spans="5:21" s="8" customFormat="1" ht="30" customHeight="1">
      <c r="E5314" s="10"/>
      <c r="K5314" s="10"/>
      <c r="M5314" s="10"/>
      <c r="N5314" s="11"/>
      <c r="O5314" s="11"/>
      <c r="P5314" s="19"/>
      <c r="Q5314" s="11"/>
      <c r="R5314" s="11"/>
      <c r="T5314" s="10"/>
      <c r="U5314" s="10"/>
    </row>
    <row r="5315" spans="5:21" s="8" customFormat="1" ht="30" customHeight="1">
      <c r="E5315" s="10"/>
      <c r="K5315" s="10"/>
      <c r="M5315" s="10"/>
      <c r="N5315" s="11"/>
      <c r="O5315" s="11"/>
      <c r="P5315" s="19"/>
      <c r="Q5315" s="11"/>
      <c r="R5315" s="11"/>
      <c r="T5315" s="10"/>
      <c r="U5315" s="10"/>
    </row>
    <row r="5316" spans="5:21" s="8" customFormat="1" ht="30" customHeight="1">
      <c r="E5316" s="10"/>
      <c r="K5316" s="10"/>
      <c r="M5316" s="10"/>
      <c r="N5316" s="11"/>
      <c r="O5316" s="11"/>
      <c r="P5316" s="19"/>
      <c r="Q5316" s="11"/>
      <c r="R5316" s="11"/>
      <c r="T5316" s="10"/>
      <c r="U5316" s="10"/>
    </row>
    <row r="5317" spans="5:21" s="8" customFormat="1" ht="30" customHeight="1">
      <c r="E5317" s="10"/>
      <c r="K5317" s="10"/>
      <c r="M5317" s="10"/>
      <c r="N5317" s="11"/>
      <c r="O5317" s="11"/>
      <c r="P5317" s="19"/>
      <c r="Q5317" s="11"/>
      <c r="R5317" s="11"/>
      <c r="T5317" s="10"/>
      <c r="U5317" s="10"/>
    </row>
    <row r="5318" spans="5:21" s="8" customFormat="1" ht="30" customHeight="1">
      <c r="E5318" s="10"/>
      <c r="K5318" s="10"/>
      <c r="M5318" s="10"/>
      <c r="N5318" s="11"/>
      <c r="O5318" s="11"/>
      <c r="P5318" s="19"/>
      <c r="Q5318" s="11"/>
      <c r="R5318" s="11"/>
      <c r="T5318" s="10"/>
      <c r="U5318" s="10"/>
    </row>
    <row r="5319" spans="5:21" s="8" customFormat="1" ht="30" customHeight="1">
      <c r="E5319" s="10"/>
      <c r="K5319" s="10"/>
      <c r="M5319" s="10"/>
      <c r="N5319" s="11"/>
      <c r="O5319" s="11"/>
      <c r="P5319" s="19"/>
      <c r="Q5319" s="11"/>
      <c r="R5319" s="11"/>
      <c r="T5319" s="10"/>
      <c r="U5319" s="10"/>
    </row>
    <row r="5320" spans="5:21" s="8" customFormat="1" ht="30" customHeight="1">
      <c r="E5320" s="10"/>
      <c r="K5320" s="10"/>
      <c r="M5320" s="10"/>
      <c r="N5320" s="11"/>
      <c r="O5320" s="11"/>
      <c r="P5320" s="19"/>
      <c r="Q5320" s="11"/>
      <c r="R5320" s="11"/>
      <c r="T5320" s="10"/>
      <c r="U5320" s="10"/>
    </row>
    <row r="5321" spans="5:21" s="8" customFormat="1" ht="30" customHeight="1">
      <c r="E5321" s="10"/>
      <c r="K5321" s="10"/>
      <c r="M5321" s="10"/>
      <c r="N5321" s="11"/>
      <c r="O5321" s="11"/>
      <c r="P5321" s="19"/>
      <c r="Q5321" s="11"/>
      <c r="R5321" s="11"/>
      <c r="T5321" s="10"/>
      <c r="U5321" s="10"/>
    </row>
    <row r="5322" spans="5:21" s="8" customFormat="1" ht="30" customHeight="1">
      <c r="E5322" s="10"/>
      <c r="K5322" s="10"/>
      <c r="M5322" s="10"/>
      <c r="N5322" s="11"/>
      <c r="O5322" s="11"/>
      <c r="P5322" s="19"/>
      <c r="Q5322" s="11"/>
      <c r="R5322" s="11"/>
      <c r="T5322" s="10"/>
      <c r="U5322" s="10"/>
    </row>
    <row r="5323" spans="5:21" s="8" customFormat="1" ht="30" customHeight="1">
      <c r="E5323" s="10"/>
      <c r="K5323" s="10"/>
      <c r="M5323" s="10"/>
      <c r="N5323" s="11"/>
      <c r="O5323" s="11"/>
      <c r="P5323" s="19"/>
      <c r="Q5323" s="11"/>
      <c r="R5323" s="11"/>
      <c r="T5323" s="10"/>
      <c r="U5323" s="10"/>
    </row>
    <row r="5324" spans="5:21" s="8" customFormat="1" ht="30" customHeight="1">
      <c r="E5324" s="10"/>
      <c r="K5324" s="10"/>
      <c r="M5324" s="10"/>
      <c r="N5324" s="11"/>
      <c r="O5324" s="11"/>
      <c r="P5324" s="19"/>
      <c r="Q5324" s="11"/>
      <c r="R5324" s="11"/>
      <c r="T5324" s="10"/>
      <c r="U5324" s="10"/>
    </row>
    <row r="5325" spans="5:21" s="8" customFormat="1" ht="30" customHeight="1">
      <c r="E5325" s="10"/>
      <c r="K5325" s="10"/>
      <c r="M5325" s="10"/>
      <c r="N5325" s="11"/>
      <c r="O5325" s="11"/>
      <c r="P5325" s="19"/>
      <c r="Q5325" s="11"/>
      <c r="R5325" s="11"/>
      <c r="T5325" s="10"/>
      <c r="U5325" s="10"/>
    </row>
    <row r="5326" spans="5:21" s="8" customFormat="1" ht="30" customHeight="1">
      <c r="E5326" s="10"/>
      <c r="K5326" s="10"/>
      <c r="M5326" s="10"/>
      <c r="N5326" s="11"/>
      <c r="O5326" s="11"/>
      <c r="P5326" s="19"/>
      <c r="Q5326" s="11"/>
      <c r="R5326" s="11"/>
      <c r="T5326" s="10"/>
      <c r="U5326" s="10"/>
    </row>
    <row r="5327" spans="5:21" s="8" customFormat="1" ht="30" customHeight="1">
      <c r="E5327" s="10"/>
      <c r="K5327" s="10"/>
      <c r="M5327" s="10"/>
      <c r="N5327" s="11"/>
      <c r="O5327" s="11"/>
      <c r="P5327" s="19"/>
      <c r="Q5327" s="11"/>
      <c r="R5327" s="11"/>
      <c r="T5327" s="10"/>
      <c r="U5327" s="10"/>
    </row>
    <row r="5328" spans="5:21" s="8" customFormat="1" ht="30" customHeight="1">
      <c r="E5328" s="10"/>
      <c r="K5328" s="10"/>
      <c r="M5328" s="10"/>
      <c r="N5328" s="11"/>
      <c r="O5328" s="11"/>
      <c r="P5328" s="19"/>
      <c r="Q5328" s="11"/>
      <c r="R5328" s="11"/>
      <c r="T5328" s="10"/>
      <c r="U5328" s="10"/>
    </row>
    <row r="5329" spans="5:21" s="8" customFormat="1" ht="30" customHeight="1">
      <c r="E5329" s="10"/>
      <c r="K5329" s="10"/>
      <c r="M5329" s="10"/>
      <c r="N5329" s="11"/>
      <c r="O5329" s="11"/>
      <c r="P5329" s="19"/>
      <c r="Q5329" s="11"/>
      <c r="R5329" s="11"/>
      <c r="T5329" s="10"/>
      <c r="U5329" s="10"/>
    </row>
    <row r="5330" spans="5:21" s="8" customFormat="1" ht="30" customHeight="1">
      <c r="E5330" s="10"/>
      <c r="K5330" s="10"/>
      <c r="M5330" s="10"/>
      <c r="N5330" s="11"/>
      <c r="O5330" s="11"/>
      <c r="P5330" s="19"/>
      <c r="Q5330" s="11"/>
      <c r="R5330" s="11"/>
      <c r="T5330" s="10"/>
      <c r="U5330" s="10"/>
    </row>
    <row r="5331" spans="5:21" s="8" customFormat="1" ht="30" customHeight="1">
      <c r="E5331" s="10"/>
      <c r="K5331" s="10"/>
      <c r="M5331" s="10"/>
      <c r="N5331" s="11"/>
      <c r="O5331" s="11"/>
      <c r="P5331" s="19"/>
      <c r="Q5331" s="11"/>
      <c r="R5331" s="11"/>
      <c r="T5331" s="10"/>
      <c r="U5331" s="10"/>
    </row>
    <row r="5332" spans="5:21" s="8" customFormat="1" ht="30" customHeight="1">
      <c r="E5332" s="10"/>
      <c r="K5332" s="10"/>
      <c r="M5332" s="10"/>
      <c r="N5332" s="11"/>
      <c r="O5332" s="11"/>
      <c r="P5332" s="19"/>
      <c r="Q5332" s="11"/>
      <c r="R5332" s="11"/>
      <c r="T5332" s="10"/>
      <c r="U5332" s="10"/>
    </row>
    <row r="5333" spans="5:21" s="8" customFormat="1" ht="30" customHeight="1">
      <c r="E5333" s="10"/>
      <c r="K5333" s="10"/>
      <c r="M5333" s="10"/>
      <c r="N5333" s="11"/>
      <c r="O5333" s="11"/>
      <c r="P5333" s="19"/>
      <c r="Q5333" s="11"/>
      <c r="R5333" s="11"/>
      <c r="T5333" s="10"/>
      <c r="U5333" s="10"/>
    </row>
    <row r="5334" spans="5:21" s="8" customFormat="1" ht="30" customHeight="1">
      <c r="E5334" s="10"/>
      <c r="K5334" s="10"/>
      <c r="M5334" s="10"/>
      <c r="N5334" s="11"/>
      <c r="O5334" s="11"/>
      <c r="P5334" s="19"/>
      <c r="Q5334" s="11"/>
      <c r="R5334" s="11"/>
      <c r="T5334" s="10"/>
      <c r="U5334" s="10"/>
    </row>
    <row r="5335" spans="5:21" s="8" customFormat="1" ht="30" customHeight="1">
      <c r="E5335" s="10"/>
      <c r="K5335" s="10"/>
      <c r="M5335" s="10"/>
      <c r="N5335" s="11"/>
      <c r="O5335" s="11"/>
      <c r="P5335" s="19"/>
      <c r="Q5335" s="11"/>
      <c r="R5335" s="11"/>
      <c r="T5335" s="10"/>
      <c r="U5335" s="10"/>
    </row>
    <row r="5336" spans="5:21" s="8" customFormat="1" ht="30" customHeight="1">
      <c r="E5336" s="10"/>
      <c r="K5336" s="10"/>
      <c r="M5336" s="10"/>
      <c r="N5336" s="11"/>
      <c r="O5336" s="11"/>
      <c r="P5336" s="19"/>
      <c r="Q5336" s="11"/>
      <c r="R5336" s="11"/>
      <c r="T5336" s="10"/>
      <c r="U5336" s="10"/>
    </row>
    <row r="5337" spans="5:21" s="8" customFormat="1" ht="30" customHeight="1">
      <c r="E5337" s="10"/>
      <c r="K5337" s="10"/>
      <c r="M5337" s="10"/>
      <c r="N5337" s="11"/>
      <c r="O5337" s="11"/>
      <c r="P5337" s="19"/>
      <c r="Q5337" s="11"/>
      <c r="R5337" s="11"/>
      <c r="T5337" s="10"/>
      <c r="U5337" s="10"/>
    </row>
    <row r="5338" spans="5:21" s="8" customFormat="1" ht="30" customHeight="1">
      <c r="E5338" s="10"/>
      <c r="K5338" s="10"/>
      <c r="M5338" s="10"/>
      <c r="N5338" s="11"/>
      <c r="O5338" s="11"/>
      <c r="P5338" s="19"/>
      <c r="Q5338" s="11"/>
      <c r="R5338" s="11"/>
      <c r="T5338" s="10"/>
      <c r="U5338" s="10"/>
    </row>
    <row r="5339" spans="5:21" s="8" customFormat="1" ht="30" customHeight="1">
      <c r="E5339" s="10"/>
      <c r="K5339" s="10"/>
      <c r="M5339" s="10"/>
      <c r="N5339" s="11"/>
      <c r="O5339" s="11"/>
      <c r="P5339" s="19"/>
      <c r="Q5339" s="11"/>
      <c r="R5339" s="11"/>
      <c r="T5339" s="10"/>
      <c r="U5339" s="10"/>
    </row>
    <row r="5340" spans="5:21" s="8" customFormat="1" ht="30" customHeight="1">
      <c r="E5340" s="10"/>
      <c r="K5340" s="10"/>
      <c r="M5340" s="10"/>
      <c r="N5340" s="11"/>
      <c r="O5340" s="11"/>
      <c r="P5340" s="19"/>
      <c r="Q5340" s="11"/>
      <c r="R5340" s="11"/>
      <c r="T5340" s="10"/>
      <c r="U5340" s="10"/>
    </row>
    <row r="5341" spans="5:21" s="8" customFormat="1" ht="30" customHeight="1">
      <c r="E5341" s="10"/>
      <c r="K5341" s="10"/>
      <c r="M5341" s="10"/>
      <c r="N5341" s="11"/>
      <c r="O5341" s="11"/>
      <c r="P5341" s="19"/>
      <c r="Q5341" s="11"/>
      <c r="R5341" s="11"/>
      <c r="T5341" s="10"/>
      <c r="U5341" s="10"/>
    </row>
    <row r="5342" spans="5:21" s="8" customFormat="1" ht="30" customHeight="1">
      <c r="E5342" s="10"/>
      <c r="K5342" s="10"/>
      <c r="M5342" s="10"/>
      <c r="N5342" s="11"/>
      <c r="O5342" s="11"/>
      <c r="P5342" s="19"/>
      <c r="Q5342" s="11"/>
      <c r="R5342" s="11"/>
      <c r="T5342" s="10"/>
      <c r="U5342" s="10"/>
    </row>
    <row r="5343" spans="5:21" s="8" customFormat="1" ht="30" customHeight="1">
      <c r="E5343" s="10"/>
      <c r="K5343" s="10"/>
      <c r="M5343" s="10"/>
      <c r="N5343" s="11"/>
      <c r="O5343" s="11"/>
      <c r="P5343" s="19"/>
      <c r="Q5343" s="11"/>
      <c r="R5343" s="11"/>
      <c r="T5343" s="10"/>
      <c r="U5343" s="10"/>
    </row>
    <row r="5344" spans="5:21" s="8" customFormat="1" ht="30" customHeight="1">
      <c r="E5344" s="10"/>
      <c r="K5344" s="10"/>
      <c r="M5344" s="10"/>
      <c r="N5344" s="11"/>
      <c r="O5344" s="11"/>
      <c r="P5344" s="19"/>
      <c r="Q5344" s="11"/>
      <c r="R5344" s="11"/>
      <c r="T5344" s="10"/>
      <c r="U5344" s="10"/>
    </row>
    <row r="5345" spans="5:21" s="8" customFormat="1" ht="30" customHeight="1">
      <c r="E5345" s="10"/>
      <c r="K5345" s="10"/>
      <c r="M5345" s="10"/>
      <c r="N5345" s="11"/>
      <c r="O5345" s="11"/>
      <c r="P5345" s="19"/>
      <c r="Q5345" s="11"/>
      <c r="R5345" s="11"/>
      <c r="T5345" s="10"/>
      <c r="U5345" s="10"/>
    </row>
    <row r="5346" spans="5:21" s="8" customFormat="1" ht="30" customHeight="1">
      <c r="E5346" s="10"/>
      <c r="K5346" s="10"/>
      <c r="M5346" s="10"/>
      <c r="N5346" s="11"/>
      <c r="O5346" s="11"/>
      <c r="P5346" s="19"/>
      <c r="Q5346" s="11"/>
      <c r="R5346" s="11"/>
      <c r="T5346" s="10"/>
      <c r="U5346" s="10"/>
    </row>
    <row r="5347" spans="5:21" s="8" customFormat="1" ht="30" customHeight="1">
      <c r="E5347" s="10"/>
      <c r="K5347" s="10"/>
      <c r="M5347" s="10"/>
      <c r="N5347" s="11"/>
      <c r="O5347" s="11"/>
      <c r="P5347" s="19"/>
      <c r="Q5347" s="11"/>
      <c r="R5347" s="11"/>
      <c r="T5347" s="10"/>
      <c r="U5347" s="10"/>
    </row>
    <row r="5348" spans="5:21" s="8" customFormat="1" ht="30" customHeight="1">
      <c r="E5348" s="10"/>
      <c r="K5348" s="10"/>
      <c r="M5348" s="10"/>
      <c r="N5348" s="11"/>
      <c r="O5348" s="11"/>
      <c r="P5348" s="19"/>
      <c r="Q5348" s="11"/>
      <c r="R5348" s="11"/>
      <c r="T5348" s="10"/>
      <c r="U5348" s="10"/>
    </row>
    <row r="5349" spans="5:21" s="8" customFormat="1" ht="30" customHeight="1">
      <c r="E5349" s="10"/>
      <c r="K5349" s="10"/>
      <c r="M5349" s="10"/>
      <c r="N5349" s="11"/>
      <c r="O5349" s="11"/>
      <c r="P5349" s="19"/>
      <c r="Q5349" s="11"/>
      <c r="R5349" s="11"/>
      <c r="T5349" s="10"/>
      <c r="U5349" s="10"/>
    </row>
    <row r="5350" spans="5:21" s="8" customFormat="1" ht="30" customHeight="1">
      <c r="E5350" s="10"/>
      <c r="K5350" s="10"/>
      <c r="M5350" s="10"/>
      <c r="N5350" s="11"/>
      <c r="O5350" s="11"/>
      <c r="P5350" s="19"/>
      <c r="Q5350" s="11"/>
      <c r="R5350" s="11"/>
      <c r="T5350" s="10"/>
      <c r="U5350" s="10"/>
    </row>
    <row r="5351" spans="5:21" s="8" customFormat="1" ht="30" customHeight="1">
      <c r="E5351" s="10"/>
      <c r="K5351" s="10"/>
      <c r="M5351" s="10"/>
      <c r="N5351" s="11"/>
      <c r="O5351" s="11"/>
      <c r="P5351" s="19"/>
      <c r="Q5351" s="11"/>
      <c r="R5351" s="11"/>
      <c r="T5351" s="10"/>
      <c r="U5351" s="10"/>
    </row>
    <row r="5352" spans="5:21" s="8" customFormat="1" ht="30" customHeight="1">
      <c r="E5352" s="10"/>
      <c r="K5352" s="10"/>
      <c r="M5352" s="10"/>
      <c r="N5352" s="11"/>
      <c r="O5352" s="11"/>
      <c r="P5352" s="19"/>
      <c r="Q5352" s="11"/>
      <c r="R5352" s="11"/>
      <c r="T5352" s="10"/>
      <c r="U5352" s="10"/>
    </row>
    <row r="5353" spans="5:21" s="8" customFormat="1" ht="30" customHeight="1">
      <c r="E5353" s="10"/>
      <c r="K5353" s="10"/>
      <c r="M5353" s="10"/>
      <c r="N5353" s="11"/>
      <c r="O5353" s="11"/>
      <c r="P5353" s="19"/>
      <c r="Q5353" s="11"/>
      <c r="R5353" s="11"/>
      <c r="T5353" s="10"/>
      <c r="U5353" s="10"/>
    </row>
    <row r="5354" spans="5:21" s="8" customFormat="1" ht="30" customHeight="1">
      <c r="E5354" s="10"/>
      <c r="K5354" s="10"/>
      <c r="M5354" s="10"/>
      <c r="N5354" s="11"/>
      <c r="O5354" s="11"/>
      <c r="P5354" s="19"/>
      <c r="Q5354" s="11"/>
      <c r="R5354" s="11"/>
      <c r="T5354" s="10"/>
      <c r="U5354" s="10"/>
    </row>
    <row r="5355" spans="5:21" s="8" customFormat="1" ht="30" customHeight="1">
      <c r="E5355" s="10"/>
      <c r="K5355" s="10"/>
      <c r="M5355" s="10"/>
      <c r="N5355" s="11"/>
      <c r="O5355" s="11"/>
      <c r="P5355" s="19"/>
      <c r="Q5355" s="11"/>
      <c r="R5355" s="11"/>
      <c r="T5355" s="10"/>
      <c r="U5355" s="10"/>
    </row>
    <row r="5356" spans="5:21" s="8" customFormat="1" ht="30" customHeight="1">
      <c r="E5356" s="10"/>
      <c r="K5356" s="10"/>
      <c r="M5356" s="10"/>
      <c r="N5356" s="11"/>
      <c r="O5356" s="11"/>
      <c r="P5356" s="19"/>
      <c r="Q5356" s="11"/>
      <c r="R5356" s="11"/>
      <c r="T5356" s="10"/>
      <c r="U5356" s="10"/>
    </row>
    <row r="5357" spans="5:21" s="8" customFormat="1" ht="30" customHeight="1">
      <c r="E5357" s="10"/>
      <c r="K5357" s="10"/>
      <c r="M5357" s="10"/>
      <c r="N5357" s="11"/>
      <c r="O5357" s="11"/>
      <c r="P5357" s="19"/>
      <c r="Q5357" s="11"/>
      <c r="R5357" s="11"/>
      <c r="T5357" s="10"/>
      <c r="U5357" s="10"/>
    </row>
    <row r="5358" spans="5:21" s="8" customFormat="1" ht="30" customHeight="1">
      <c r="E5358" s="10"/>
      <c r="K5358" s="10"/>
      <c r="M5358" s="10"/>
      <c r="N5358" s="11"/>
      <c r="O5358" s="11"/>
      <c r="P5358" s="19"/>
      <c r="Q5358" s="11"/>
      <c r="R5358" s="11"/>
      <c r="T5358" s="10"/>
      <c r="U5358" s="10"/>
    </row>
    <row r="5359" spans="5:21" s="8" customFormat="1" ht="30" customHeight="1">
      <c r="E5359" s="10"/>
      <c r="K5359" s="10"/>
      <c r="M5359" s="10"/>
      <c r="N5359" s="11"/>
      <c r="O5359" s="11"/>
      <c r="P5359" s="19"/>
      <c r="Q5359" s="11"/>
      <c r="R5359" s="11"/>
      <c r="T5359" s="10"/>
      <c r="U5359" s="10"/>
    </row>
    <row r="5360" spans="5:21" s="8" customFormat="1" ht="30" customHeight="1">
      <c r="E5360" s="10"/>
      <c r="K5360" s="10"/>
      <c r="M5360" s="10"/>
      <c r="N5360" s="11"/>
      <c r="O5360" s="11"/>
      <c r="P5360" s="19"/>
      <c r="Q5360" s="11"/>
      <c r="R5360" s="11"/>
      <c r="T5360" s="10"/>
      <c r="U5360" s="10"/>
    </row>
    <row r="5361" spans="5:21" s="8" customFormat="1" ht="30" customHeight="1">
      <c r="E5361" s="10"/>
      <c r="K5361" s="10"/>
      <c r="M5361" s="10"/>
      <c r="N5361" s="11"/>
      <c r="O5361" s="11"/>
      <c r="P5361" s="19"/>
      <c r="Q5361" s="11"/>
      <c r="R5361" s="11"/>
      <c r="T5361" s="10"/>
      <c r="U5361" s="10"/>
    </row>
    <row r="5362" spans="5:21" s="8" customFormat="1" ht="30" customHeight="1">
      <c r="E5362" s="10"/>
      <c r="K5362" s="10"/>
      <c r="M5362" s="10"/>
      <c r="N5362" s="11"/>
      <c r="O5362" s="11"/>
      <c r="P5362" s="19"/>
      <c r="Q5362" s="11"/>
      <c r="R5362" s="11"/>
      <c r="T5362" s="10"/>
      <c r="U5362" s="10"/>
    </row>
    <row r="5363" spans="5:21" s="8" customFormat="1" ht="30" customHeight="1">
      <c r="E5363" s="10"/>
      <c r="K5363" s="10"/>
      <c r="M5363" s="10"/>
      <c r="N5363" s="11"/>
      <c r="O5363" s="11"/>
      <c r="P5363" s="19"/>
      <c r="Q5363" s="11"/>
      <c r="R5363" s="11"/>
      <c r="T5363" s="10"/>
      <c r="U5363" s="10"/>
    </row>
    <row r="5364" spans="5:21" s="8" customFormat="1" ht="30" customHeight="1">
      <c r="E5364" s="10"/>
      <c r="K5364" s="10"/>
      <c r="M5364" s="10"/>
      <c r="N5364" s="11"/>
      <c r="O5364" s="11"/>
      <c r="P5364" s="19"/>
      <c r="Q5364" s="11"/>
      <c r="R5364" s="11"/>
      <c r="T5364" s="10"/>
      <c r="U5364" s="10"/>
    </row>
    <row r="5365" spans="5:21" s="8" customFormat="1" ht="30" customHeight="1">
      <c r="E5365" s="10"/>
      <c r="K5365" s="10"/>
      <c r="M5365" s="10"/>
      <c r="N5365" s="11"/>
      <c r="O5365" s="11"/>
      <c r="P5365" s="19"/>
      <c r="Q5365" s="11"/>
      <c r="R5365" s="11"/>
      <c r="T5365" s="10"/>
      <c r="U5365" s="10"/>
    </row>
    <row r="5366" spans="5:21" s="8" customFormat="1" ht="30" customHeight="1">
      <c r="E5366" s="10"/>
      <c r="K5366" s="10"/>
      <c r="M5366" s="10"/>
      <c r="N5366" s="11"/>
      <c r="O5366" s="11"/>
      <c r="P5366" s="19"/>
      <c r="Q5366" s="11"/>
      <c r="R5366" s="11"/>
      <c r="T5366" s="10"/>
      <c r="U5366" s="10"/>
    </row>
    <row r="5367" spans="5:21" s="8" customFormat="1" ht="30" customHeight="1">
      <c r="E5367" s="10"/>
      <c r="K5367" s="10"/>
      <c r="M5367" s="10"/>
      <c r="N5367" s="11"/>
      <c r="O5367" s="11"/>
      <c r="P5367" s="19"/>
      <c r="Q5367" s="11"/>
      <c r="R5367" s="11"/>
      <c r="T5367" s="10"/>
      <c r="U5367" s="10"/>
    </row>
    <row r="5368" spans="5:21" s="8" customFormat="1" ht="30" customHeight="1">
      <c r="E5368" s="10"/>
      <c r="K5368" s="10"/>
      <c r="M5368" s="10"/>
      <c r="N5368" s="11"/>
      <c r="O5368" s="11"/>
      <c r="P5368" s="19"/>
      <c r="Q5368" s="11"/>
      <c r="R5368" s="11"/>
      <c r="T5368" s="10"/>
      <c r="U5368" s="10"/>
    </row>
    <row r="5369" spans="5:21" s="8" customFormat="1" ht="30" customHeight="1">
      <c r="E5369" s="10"/>
      <c r="K5369" s="10"/>
      <c r="M5369" s="10"/>
      <c r="N5369" s="11"/>
      <c r="O5369" s="11"/>
      <c r="P5369" s="19"/>
      <c r="Q5369" s="11"/>
      <c r="R5369" s="11"/>
      <c r="T5369" s="10"/>
      <c r="U5369" s="10"/>
    </row>
    <row r="5370" spans="5:21" s="8" customFormat="1" ht="30" customHeight="1">
      <c r="E5370" s="10"/>
      <c r="K5370" s="10"/>
      <c r="M5370" s="10"/>
      <c r="N5370" s="11"/>
      <c r="O5370" s="11"/>
      <c r="P5370" s="19"/>
      <c r="Q5370" s="11"/>
      <c r="R5370" s="11"/>
      <c r="T5370" s="10"/>
      <c r="U5370" s="10"/>
    </row>
    <row r="5371" spans="5:21" s="8" customFormat="1" ht="30" customHeight="1">
      <c r="E5371" s="10"/>
      <c r="K5371" s="10"/>
      <c r="M5371" s="10"/>
      <c r="N5371" s="11"/>
      <c r="O5371" s="11"/>
      <c r="P5371" s="19"/>
      <c r="Q5371" s="11"/>
      <c r="R5371" s="11"/>
      <c r="T5371" s="10"/>
      <c r="U5371" s="10"/>
    </row>
    <row r="5372" spans="5:21" s="8" customFormat="1" ht="30" customHeight="1">
      <c r="E5372" s="10"/>
      <c r="K5372" s="10"/>
      <c r="M5372" s="10"/>
      <c r="N5372" s="11"/>
      <c r="O5372" s="11"/>
      <c r="P5372" s="19"/>
      <c r="Q5372" s="11"/>
      <c r="R5372" s="11"/>
      <c r="T5372" s="10"/>
      <c r="U5372" s="10"/>
    </row>
    <row r="5373" spans="5:21" s="8" customFormat="1" ht="30" customHeight="1">
      <c r="E5373" s="10"/>
      <c r="K5373" s="10"/>
      <c r="M5373" s="10"/>
      <c r="N5373" s="11"/>
      <c r="O5373" s="11"/>
      <c r="P5373" s="19"/>
      <c r="Q5373" s="11"/>
      <c r="R5373" s="11"/>
      <c r="T5373" s="10"/>
      <c r="U5373" s="10"/>
    </row>
    <row r="5374" spans="5:21" s="8" customFormat="1" ht="30" customHeight="1">
      <c r="E5374" s="10"/>
      <c r="K5374" s="10"/>
      <c r="M5374" s="10"/>
      <c r="N5374" s="11"/>
      <c r="O5374" s="11"/>
      <c r="P5374" s="19"/>
      <c r="Q5374" s="11"/>
      <c r="R5374" s="11"/>
      <c r="T5374" s="10"/>
      <c r="U5374" s="10"/>
    </row>
    <row r="5375" spans="5:21" s="8" customFormat="1" ht="30" customHeight="1">
      <c r="E5375" s="10"/>
      <c r="K5375" s="10"/>
      <c r="M5375" s="10"/>
      <c r="N5375" s="11"/>
      <c r="O5375" s="11"/>
      <c r="P5375" s="19"/>
      <c r="Q5375" s="11"/>
      <c r="R5375" s="11"/>
      <c r="T5375" s="10"/>
      <c r="U5375" s="10"/>
    </row>
    <row r="5376" spans="5:21" s="8" customFormat="1" ht="30" customHeight="1">
      <c r="E5376" s="10"/>
      <c r="K5376" s="10"/>
      <c r="M5376" s="10"/>
      <c r="N5376" s="11"/>
      <c r="O5376" s="11"/>
      <c r="P5376" s="19"/>
      <c r="Q5376" s="11"/>
      <c r="R5376" s="11"/>
      <c r="T5376" s="10"/>
      <c r="U5376" s="10"/>
    </row>
    <row r="5377" spans="5:21" s="8" customFormat="1" ht="30" customHeight="1">
      <c r="E5377" s="10"/>
      <c r="K5377" s="10"/>
      <c r="M5377" s="10"/>
      <c r="N5377" s="11"/>
      <c r="O5377" s="11"/>
      <c r="P5377" s="19"/>
      <c r="Q5377" s="11"/>
      <c r="R5377" s="11"/>
      <c r="T5377" s="10"/>
      <c r="U5377" s="10"/>
    </row>
    <row r="5378" spans="5:21" s="8" customFormat="1" ht="30" customHeight="1">
      <c r="E5378" s="10"/>
      <c r="K5378" s="10"/>
      <c r="M5378" s="10"/>
      <c r="N5378" s="11"/>
      <c r="O5378" s="11"/>
      <c r="P5378" s="19"/>
      <c r="Q5378" s="11"/>
      <c r="R5378" s="11"/>
      <c r="T5378" s="10"/>
      <c r="U5378" s="10"/>
    </row>
    <row r="5379" spans="5:21" s="8" customFormat="1" ht="30" customHeight="1">
      <c r="E5379" s="10"/>
      <c r="K5379" s="10"/>
      <c r="M5379" s="10"/>
      <c r="N5379" s="11"/>
      <c r="O5379" s="11"/>
      <c r="P5379" s="19"/>
      <c r="Q5379" s="11"/>
      <c r="R5379" s="11"/>
      <c r="T5379" s="10"/>
      <c r="U5379" s="10"/>
    </row>
    <row r="5380" spans="5:21" s="8" customFormat="1" ht="30" customHeight="1">
      <c r="E5380" s="10"/>
      <c r="K5380" s="10"/>
      <c r="M5380" s="10"/>
      <c r="N5380" s="11"/>
      <c r="O5380" s="11"/>
      <c r="P5380" s="19"/>
      <c r="Q5380" s="11"/>
      <c r="R5380" s="11"/>
      <c r="T5380" s="10"/>
      <c r="U5380" s="10"/>
    </row>
    <row r="5381" spans="5:21" s="8" customFormat="1" ht="30" customHeight="1">
      <c r="E5381" s="10"/>
      <c r="K5381" s="10"/>
      <c r="M5381" s="10"/>
      <c r="N5381" s="11"/>
      <c r="O5381" s="11"/>
      <c r="P5381" s="19"/>
      <c r="Q5381" s="11"/>
      <c r="R5381" s="11"/>
      <c r="T5381" s="10"/>
      <c r="U5381" s="10"/>
    </row>
    <row r="5382" spans="5:21" s="8" customFormat="1" ht="30" customHeight="1">
      <c r="E5382" s="10"/>
      <c r="K5382" s="10"/>
      <c r="M5382" s="10"/>
      <c r="N5382" s="11"/>
      <c r="O5382" s="11"/>
      <c r="P5382" s="19"/>
      <c r="Q5382" s="11"/>
      <c r="R5382" s="11"/>
      <c r="T5382" s="10"/>
      <c r="U5382" s="10"/>
    </row>
    <row r="5383" spans="5:21" s="8" customFormat="1" ht="30" customHeight="1">
      <c r="E5383" s="10"/>
      <c r="K5383" s="10"/>
      <c r="M5383" s="10"/>
      <c r="N5383" s="11"/>
      <c r="O5383" s="11"/>
      <c r="P5383" s="19"/>
      <c r="Q5383" s="11"/>
      <c r="R5383" s="11"/>
      <c r="T5383" s="10"/>
      <c r="U5383" s="10"/>
    </row>
    <row r="5384" spans="5:21" s="8" customFormat="1" ht="30" customHeight="1">
      <c r="E5384" s="10"/>
      <c r="K5384" s="10"/>
      <c r="M5384" s="10"/>
      <c r="N5384" s="11"/>
      <c r="O5384" s="11"/>
      <c r="P5384" s="19"/>
      <c r="Q5384" s="11"/>
      <c r="R5384" s="11"/>
      <c r="T5384" s="10"/>
      <c r="U5384" s="10"/>
    </row>
    <row r="5385" spans="5:21" s="8" customFormat="1" ht="30" customHeight="1">
      <c r="E5385" s="10"/>
      <c r="K5385" s="10"/>
      <c r="M5385" s="10"/>
      <c r="N5385" s="11"/>
      <c r="O5385" s="11"/>
      <c r="P5385" s="19"/>
      <c r="Q5385" s="11"/>
      <c r="R5385" s="11"/>
      <c r="T5385" s="10"/>
      <c r="U5385" s="10"/>
    </row>
    <row r="5386" spans="5:21" s="8" customFormat="1" ht="30" customHeight="1">
      <c r="E5386" s="10"/>
      <c r="K5386" s="10"/>
      <c r="M5386" s="10"/>
      <c r="N5386" s="11"/>
      <c r="O5386" s="11"/>
      <c r="P5386" s="19"/>
      <c r="Q5386" s="11"/>
      <c r="R5386" s="11"/>
      <c r="T5386" s="10"/>
      <c r="U5386" s="10"/>
    </row>
    <row r="5387" spans="5:21" s="8" customFormat="1" ht="30" customHeight="1">
      <c r="E5387" s="10"/>
      <c r="K5387" s="10"/>
      <c r="M5387" s="10"/>
      <c r="N5387" s="11"/>
      <c r="O5387" s="11"/>
      <c r="P5387" s="19"/>
      <c r="Q5387" s="11"/>
      <c r="R5387" s="11"/>
      <c r="T5387" s="10"/>
      <c r="U5387" s="10"/>
    </row>
    <row r="5388" spans="5:21" s="8" customFormat="1" ht="30" customHeight="1">
      <c r="E5388" s="10"/>
      <c r="K5388" s="10"/>
      <c r="M5388" s="10"/>
      <c r="N5388" s="11"/>
      <c r="O5388" s="11"/>
      <c r="P5388" s="19"/>
      <c r="Q5388" s="11"/>
      <c r="R5388" s="11"/>
      <c r="T5388" s="10"/>
      <c r="U5388" s="10"/>
    </row>
    <row r="5389" spans="5:21" s="8" customFormat="1" ht="30" customHeight="1">
      <c r="E5389" s="10"/>
      <c r="K5389" s="10"/>
      <c r="M5389" s="10"/>
      <c r="N5389" s="11"/>
      <c r="O5389" s="11"/>
      <c r="P5389" s="19"/>
      <c r="Q5389" s="11"/>
      <c r="R5389" s="11"/>
      <c r="T5389" s="10"/>
      <c r="U5389" s="10"/>
    </row>
    <row r="5390" spans="5:21" s="8" customFormat="1" ht="30" customHeight="1">
      <c r="E5390" s="10"/>
      <c r="K5390" s="10"/>
      <c r="M5390" s="10"/>
      <c r="N5390" s="11"/>
      <c r="O5390" s="11"/>
      <c r="P5390" s="19"/>
      <c r="Q5390" s="11"/>
      <c r="R5390" s="11"/>
      <c r="T5390" s="10"/>
      <c r="U5390" s="10"/>
    </row>
    <row r="5391" spans="5:21" s="8" customFormat="1" ht="30" customHeight="1">
      <c r="E5391" s="10"/>
      <c r="K5391" s="10"/>
      <c r="M5391" s="10"/>
      <c r="N5391" s="11"/>
      <c r="O5391" s="11"/>
      <c r="P5391" s="19"/>
      <c r="Q5391" s="11"/>
      <c r="R5391" s="11"/>
      <c r="T5391" s="10"/>
      <c r="U5391" s="10"/>
    </row>
    <row r="5392" spans="5:21" s="8" customFormat="1" ht="30" customHeight="1">
      <c r="E5392" s="10"/>
      <c r="K5392" s="10"/>
      <c r="M5392" s="10"/>
      <c r="N5392" s="11"/>
      <c r="O5392" s="11"/>
      <c r="P5392" s="19"/>
      <c r="Q5392" s="11"/>
      <c r="R5392" s="11"/>
      <c r="T5392" s="10"/>
      <c r="U5392" s="10"/>
    </row>
    <row r="5393" spans="5:21" s="8" customFormat="1" ht="30" customHeight="1">
      <c r="E5393" s="10"/>
      <c r="K5393" s="10"/>
      <c r="M5393" s="10"/>
      <c r="N5393" s="11"/>
      <c r="O5393" s="11"/>
      <c r="P5393" s="19"/>
      <c r="Q5393" s="11"/>
      <c r="R5393" s="11"/>
      <c r="T5393" s="10"/>
      <c r="U5393" s="10"/>
    </row>
    <row r="5394" spans="5:21" s="8" customFormat="1" ht="30" customHeight="1">
      <c r="E5394" s="10"/>
      <c r="K5394" s="10"/>
      <c r="M5394" s="10"/>
      <c r="N5394" s="11"/>
      <c r="O5394" s="11"/>
      <c r="P5394" s="19"/>
      <c r="Q5394" s="11"/>
      <c r="R5394" s="11"/>
      <c r="T5394" s="10"/>
      <c r="U5394" s="10"/>
    </row>
    <row r="5395" spans="5:21" s="8" customFormat="1" ht="30" customHeight="1">
      <c r="E5395" s="10"/>
      <c r="K5395" s="10"/>
      <c r="M5395" s="10"/>
      <c r="N5395" s="11"/>
      <c r="O5395" s="11"/>
      <c r="P5395" s="19"/>
      <c r="Q5395" s="11"/>
      <c r="R5395" s="11"/>
      <c r="T5395" s="10"/>
      <c r="U5395" s="10"/>
    </row>
    <row r="5396" spans="5:21" s="8" customFormat="1" ht="30" customHeight="1">
      <c r="E5396" s="10"/>
      <c r="K5396" s="10"/>
      <c r="M5396" s="10"/>
      <c r="N5396" s="11"/>
      <c r="O5396" s="11"/>
      <c r="P5396" s="19"/>
      <c r="Q5396" s="11"/>
      <c r="R5396" s="11"/>
      <c r="T5396" s="10"/>
      <c r="U5396" s="10"/>
    </row>
    <row r="5397" spans="5:21" s="8" customFormat="1" ht="30" customHeight="1">
      <c r="E5397" s="10"/>
      <c r="K5397" s="10"/>
      <c r="M5397" s="10"/>
      <c r="N5397" s="11"/>
      <c r="O5397" s="11"/>
      <c r="P5397" s="19"/>
      <c r="Q5397" s="11"/>
      <c r="R5397" s="11"/>
      <c r="T5397" s="10"/>
      <c r="U5397" s="10"/>
    </row>
    <row r="5398" spans="5:21" s="8" customFormat="1" ht="30" customHeight="1">
      <c r="E5398" s="10"/>
      <c r="K5398" s="10"/>
      <c r="M5398" s="10"/>
      <c r="N5398" s="11"/>
      <c r="O5398" s="11"/>
      <c r="P5398" s="19"/>
      <c r="Q5398" s="11"/>
      <c r="R5398" s="11"/>
      <c r="T5398" s="10"/>
      <c r="U5398" s="10"/>
    </row>
    <row r="5399" spans="5:21" s="8" customFormat="1" ht="30" customHeight="1">
      <c r="E5399" s="10"/>
      <c r="K5399" s="10"/>
      <c r="M5399" s="10"/>
      <c r="N5399" s="11"/>
      <c r="O5399" s="11"/>
      <c r="P5399" s="19"/>
      <c r="Q5399" s="11"/>
      <c r="R5399" s="11"/>
      <c r="T5399" s="10"/>
      <c r="U5399" s="10"/>
    </row>
    <row r="5400" spans="5:21" s="8" customFormat="1" ht="30" customHeight="1">
      <c r="E5400" s="10"/>
      <c r="K5400" s="10"/>
      <c r="M5400" s="10"/>
      <c r="N5400" s="11"/>
      <c r="O5400" s="11"/>
      <c r="P5400" s="19"/>
      <c r="Q5400" s="11"/>
      <c r="R5400" s="11"/>
      <c r="T5400" s="10"/>
      <c r="U5400" s="10"/>
    </row>
    <row r="5401" spans="5:21" s="8" customFormat="1" ht="30" customHeight="1">
      <c r="E5401" s="10"/>
      <c r="K5401" s="10"/>
      <c r="M5401" s="10"/>
      <c r="N5401" s="11"/>
      <c r="O5401" s="11"/>
      <c r="P5401" s="19"/>
      <c r="Q5401" s="11"/>
      <c r="R5401" s="11"/>
      <c r="T5401" s="10"/>
      <c r="U5401" s="10"/>
    </row>
    <row r="5402" spans="5:21" s="8" customFormat="1" ht="30" customHeight="1">
      <c r="E5402" s="10"/>
      <c r="K5402" s="10"/>
      <c r="M5402" s="10"/>
      <c r="N5402" s="11"/>
      <c r="O5402" s="11"/>
      <c r="P5402" s="19"/>
      <c r="Q5402" s="11"/>
      <c r="R5402" s="11"/>
      <c r="T5402" s="10"/>
      <c r="U5402" s="10"/>
    </row>
    <row r="5403" spans="5:21" s="8" customFormat="1" ht="30" customHeight="1">
      <c r="E5403" s="10"/>
      <c r="K5403" s="10"/>
      <c r="M5403" s="10"/>
      <c r="N5403" s="11"/>
      <c r="O5403" s="11"/>
      <c r="P5403" s="19"/>
      <c r="Q5403" s="11"/>
      <c r="R5403" s="11"/>
      <c r="T5403" s="10"/>
      <c r="U5403" s="10"/>
    </row>
    <row r="5404" spans="5:21" s="8" customFormat="1" ht="30" customHeight="1">
      <c r="E5404" s="10"/>
      <c r="K5404" s="10"/>
      <c r="M5404" s="10"/>
      <c r="N5404" s="11"/>
      <c r="O5404" s="11"/>
      <c r="P5404" s="19"/>
      <c r="Q5404" s="11"/>
      <c r="R5404" s="11"/>
      <c r="T5404" s="10"/>
      <c r="U5404" s="10"/>
    </row>
    <row r="5405" spans="5:21" s="8" customFormat="1" ht="30" customHeight="1">
      <c r="E5405" s="10"/>
      <c r="K5405" s="10"/>
      <c r="M5405" s="10"/>
      <c r="N5405" s="11"/>
      <c r="O5405" s="11"/>
      <c r="P5405" s="19"/>
      <c r="Q5405" s="11"/>
      <c r="R5405" s="11"/>
      <c r="T5405" s="10"/>
      <c r="U5405" s="10"/>
    </row>
    <row r="5406" spans="5:21" s="8" customFormat="1" ht="30" customHeight="1">
      <c r="E5406" s="10"/>
      <c r="K5406" s="10"/>
      <c r="M5406" s="10"/>
      <c r="N5406" s="11"/>
      <c r="O5406" s="11"/>
      <c r="P5406" s="19"/>
      <c r="Q5406" s="11"/>
      <c r="R5406" s="11"/>
      <c r="T5406" s="10"/>
      <c r="U5406" s="10"/>
    </row>
    <row r="5407" spans="5:21" s="8" customFormat="1" ht="30" customHeight="1">
      <c r="E5407" s="10"/>
      <c r="K5407" s="10"/>
      <c r="M5407" s="10"/>
      <c r="N5407" s="11"/>
      <c r="O5407" s="11"/>
      <c r="P5407" s="19"/>
      <c r="Q5407" s="11"/>
      <c r="R5407" s="11"/>
      <c r="T5407" s="10"/>
      <c r="U5407" s="10"/>
    </row>
    <row r="5408" spans="5:21" s="8" customFormat="1" ht="30" customHeight="1">
      <c r="E5408" s="10"/>
      <c r="K5408" s="10"/>
      <c r="M5408" s="10"/>
      <c r="N5408" s="11"/>
      <c r="O5408" s="11"/>
      <c r="P5408" s="19"/>
      <c r="Q5408" s="11"/>
      <c r="R5408" s="11"/>
      <c r="T5408" s="10"/>
      <c r="U5408" s="10"/>
    </row>
    <row r="5409" spans="5:21" s="8" customFormat="1" ht="30" customHeight="1">
      <c r="E5409" s="10"/>
      <c r="K5409" s="10"/>
      <c r="M5409" s="10"/>
      <c r="N5409" s="11"/>
      <c r="O5409" s="11"/>
      <c r="P5409" s="19"/>
      <c r="Q5409" s="11"/>
      <c r="R5409" s="11"/>
      <c r="T5409" s="10"/>
      <c r="U5409" s="10"/>
    </row>
    <row r="5410" spans="5:21" s="8" customFormat="1" ht="30" customHeight="1">
      <c r="E5410" s="10"/>
      <c r="K5410" s="10"/>
      <c r="M5410" s="10"/>
      <c r="N5410" s="11"/>
      <c r="O5410" s="11"/>
      <c r="P5410" s="19"/>
      <c r="Q5410" s="11"/>
      <c r="R5410" s="11"/>
      <c r="T5410" s="10"/>
      <c r="U5410" s="10"/>
    </row>
    <row r="5411" spans="5:21" s="8" customFormat="1" ht="30" customHeight="1">
      <c r="E5411" s="10"/>
      <c r="K5411" s="10"/>
      <c r="M5411" s="10"/>
      <c r="N5411" s="11"/>
      <c r="O5411" s="11"/>
      <c r="P5411" s="19"/>
      <c r="Q5411" s="11"/>
      <c r="R5411" s="11"/>
      <c r="T5411" s="10"/>
      <c r="U5411" s="10"/>
    </row>
    <row r="5412" spans="5:21" s="8" customFormat="1" ht="30" customHeight="1">
      <c r="E5412" s="10"/>
      <c r="K5412" s="10"/>
      <c r="M5412" s="10"/>
      <c r="N5412" s="11"/>
      <c r="O5412" s="11"/>
      <c r="P5412" s="19"/>
      <c r="Q5412" s="11"/>
      <c r="R5412" s="11"/>
      <c r="T5412" s="10"/>
      <c r="U5412" s="10"/>
    </row>
    <row r="5413" spans="5:21" s="8" customFormat="1" ht="30" customHeight="1">
      <c r="E5413" s="10"/>
      <c r="K5413" s="10"/>
      <c r="M5413" s="10"/>
      <c r="N5413" s="11"/>
      <c r="O5413" s="11"/>
      <c r="P5413" s="19"/>
      <c r="Q5413" s="11"/>
      <c r="R5413" s="11"/>
      <c r="T5413" s="10"/>
      <c r="U5413" s="10"/>
    </row>
    <row r="5414" spans="5:21" s="8" customFormat="1" ht="30" customHeight="1">
      <c r="E5414" s="10"/>
      <c r="K5414" s="10"/>
      <c r="M5414" s="10"/>
      <c r="N5414" s="11"/>
      <c r="O5414" s="11"/>
      <c r="P5414" s="19"/>
      <c r="Q5414" s="11"/>
      <c r="R5414" s="11"/>
      <c r="T5414" s="10"/>
      <c r="U5414" s="10"/>
    </row>
    <row r="5415" spans="5:21" s="8" customFormat="1" ht="30" customHeight="1">
      <c r="E5415" s="10"/>
      <c r="K5415" s="10"/>
      <c r="M5415" s="10"/>
      <c r="N5415" s="11"/>
      <c r="O5415" s="11"/>
      <c r="P5415" s="19"/>
      <c r="Q5415" s="11"/>
      <c r="R5415" s="11"/>
      <c r="T5415" s="10"/>
      <c r="U5415" s="10"/>
    </row>
    <row r="5416" spans="5:21" s="8" customFormat="1" ht="30" customHeight="1">
      <c r="E5416" s="10"/>
      <c r="K5416" s="10"/>
      <c r="M5416" s="10"/>
      <c r="N5416" s="11"/>
      <c r="O5416" s="11"/>
      <c r="P5416" s="19"/>
      <c r="Q5416" s="11"/>
      <c r="R5416" s="11"/>
      <c r="T5416" s="10"/>
      <c r="U5416" s="10"/>
    </row>
    <row r="5417" spans="5:21" s="8" customFormat="1" ht="30" customHeight="1">
      <c r="E5417" s="10"/>
      <c r="K5417" s="10"/>
      <c r="M5417" s="10"/>
      <c r="N5417" s="11"/>
      <c r="O5417" s="11"/>
      <c r="P5417" s="19"/>
      <c r="Q5417" s="11"/>
      <c r="R5417" s="11"/>
      <c r="T5417" s="10"/>
      <c r="U5417" s="10"/>
    </row>
    <row r="5418" spans="5:21" s="8" customFormat="1" ht="30" customHeight="1">
      <c r="E5418" s="10"/>
      <c r="K5418" s="10"/>
      <c r="M5418" s="10"/>
      <c r="N5418" s="11"/>
      <c r="O5418" s="11"/>
      <c r="P5418" s="19"/>
      <c r="Q5418" s="11"/>
      <c r="R5418" s="11"/>
      <c r="T5418" s="10"/>
      <c r="U5418" s="10"/>
    </row>
    <row r="5419" spans="5:21" s="8" customFormat="1" ht="30" customHeight="1">
      <c r="E5419" s="10"/>
      <c r="K5419" s="10"/>
      <c r="M5419" s="10"/>
      <c r="N5419" s="11"/>
      <c r="O5419" s="11"/>
      <c r="P5419" s="19"/>
      <c r="Q5419" s="11"/>
      <c r="R5419" s="11"/>
      <c r="T5419" s="10"/>
      <c r="U5419" s="10"/>
    </row>
    <row r="5420" spans="5:21" s="8" customFormat="1" ht="30" customHeight="1">
      <c r="E5420" s="10"/>
      <c r="K5420" s="10"/>
      <c r="M5420" s="10"/>
      <c r="N5420" s="11"/>
      <c r="O5420" s="11"/>
      <c r="P5420" s="19"/>
      <c r="Q5420" s="11"/>
      <c r="R5420" s="11"/>
      <c r="T5420" s="10"/>
      <c r="U5420" s="10"/>
    </row>
    <row r="5421" spans="5:21" s="8" customFormat="1" ht="30" customHeight="1">
      <c r="E5421" s="10"/>
      <c r="K5421" s="10"/>
      <c r="M5421" s="10"/>
      <c r="N5421" s="11"/>
      <c r="O5421" s="11"/>
      <c r="P5421" s="19"/>
      <c r="Q5421" s="11"/>
      <c r="R5421" s="11"/>
      <c r="T5421" s="10"/>
      <c r="U5421" s="10"/>
    </row>
    <row r="5422" spans="5:21" s="8" customFormat="1" ht="30" customHeight="1">
      <c r="E5422" s="10"/>
      <c r="K5422" s="10"/>
      <c r="M5422" s="10"/>
      <c r="N5422" s="11"/>
      <c r="O5422" s="11"/>
      <c r="P5422" s="19"/>
      <c r="Q5422" s="11"/>
      <c r="R5422" s="11"/>
      <c r="T5422" s="10"/>
      <c r="U5422" s="10"/>
    </row>
    <row r="5423" spans="5:21" s="8" customFormat="1" ht="30" customHeight="1">
      <c r="E5423" s="10"/>
      <c r="K5423" s="10"/>
      <c r="M5423" s="10"/>
      <c r="N5423" s="11"/>
      <c r="O5423" s="11"/>
      <c r="P5423" s="19"/>
      <c r="Q5423" s="11"/>
      <c r="R5423" s="11"/>
      <c r="T5423" s="10"/>
      <c r="U5423" s="10"/>
    </row>
    <row r="5424" spans="5:21" s="8" customFormat="1" ht="30" customHeight="1">
      <c r="E5424" s="10"/>
      <c r="K5424" s="10"/>
      <c r="M5424" s="10"/>
      <c r="N5424" s="11"/>
      <c r="O5424" s="11"/>
      <c r="P5424" s="19"/>
      <c r="Q5424" s="11"/>
      <c r="R5424" s="11"/>
      <c r="T5424" s="10"/>
      <c r="U5424" s="10"/>
    </row>
    <row r="5425" spans="5:21" s="8" customFormat="1" ht="30" customHeight="1">
      <c r="E5425" s="10"/>
      <c r="K5425" s="10"/>
      <c r="M5425" s="10"/>
      <c r="N5425" s="11"/>
      <c r="O5425" s="11"/>
      <c r="P5425" s="19"/>
      <c r="Q5425" s="11"/>
      <c r="R5425" s="11"/>
      <c r="T5425" s="10"/>
      <c r="U5425" s="10"/>
    </row>
    <row r="5426" spans="5:21" s="8" customFormat="1" ht="30" customHeight="1">
      <c r="E5426" s="10"/>
      <c r="K5426" s="10"/>
      <c r="M5426" s="10"/>
      <c r="N5426" s="11"/>
      <c r="O5426" s="11"/>
      <c r="P5426" s="19"/>
      <c r="Q5426" s="11"/>
      <c r="R5426" s="11"/>
      <c r="T5426" s="10"/>
      <c r="U5426" s="10"/>
    </row>
    <row r="5427" spans="5:21" s="8" customFormat="1" ht="30" customHeight="1">
      <c r="E5427" s="10"/>
      <c r="K5427" s="10"/>
      <c r="M5427" s="10"/>
      <c r="N5427" s="11"/>
      <c r="O5427" s="11"/>
      <c r="P5427" s="19"/>
      <c r="Q5427" s="11"/>
      <c r="R5427" s="11"/>
      <c r="T5427" s="10"/>
      <c r="U5427" s="10"/>
    </row>
    <row r="5428" spans="5:21" s="8" customFormat="1" ht="30" customHeight="1">
      <c r="E5428" s="10"/>
      <c r="K5428" s="10"/>
      <c r="M5428" s="10"/>
      <c r="N5428" s="11"/>
      <c r="O5428" s="11"/>
      <c r="P5428" s="19"/>
      <c r="Q5428" s="11"/>
      <c r="R5428" s="11"/>
      <c r="T5428" s="10"/>
      <c r="U5428" s="10"/>
    </row>
    <row r="5429" spans="5:21" s="8" customFormat="1" ht="30" customHeight="1">
      <c r="E5429" s="10"/>
      <c r="K5429" s="10"/>
      <c r="M5429" s="10"/>
      <c r="N5429" s="11"/>
      <c r="O5429" s="11"/>
      <c r="P5429" s="19"/>
      <c r="Q5429" s="11"/>
      <c r="R5429" s="11"/>
      <c r="T5429" s="10"/>
      <c r="U5429" s="10"/>
    </row>
    <row r="5430" spans="5:21" s="8" customFormat="1" ht="30" customHeight="1">
      <c r="E5430" s="10"/>
      <c r="K5430" s="10"/>
      <c r="M5430" s="10"/>
      <c r="N5430" s="11"/>
      <c r="O5430" s="11"/>
      <c r="P5430" s="19"/>
      <c r="Q5430" s="11"/>
      <c r="R5430" s="11"/>
      <c r="T5430" s="10"/>
      <c r="U5430" s="10"/>
    </row>
    <row r="5431" spans="5:21" s="8" customFormat="1" ht="30" customHeight="1">
      <c r="E5431" s="10"/>
      <c r="K5431" s="10"/>
      <c r="M5431" s="10"/>
      <c r="N5431" s="11"/>
      <c r="O5431" s="11"/>
      <c r="P5431" s="19"/>
      <c r="Q5431" s="11"/>
      <c r="R5431" s="11"/>
      <c r="T5431" s="10"/>
      <c r="U5431" s="10"/>
    </row>
    <row r="5432" spans="5:21" s="8" customFormat="1" ht="30" customHeight="1">
      <c r="E5432" s="10"/>
      <c r="K5432" s="10"/>
      <c r="M5432" s="10"/>
      <c r="N5432" s="11"/>
      <c r="O5432" s="11"/>
      <c r="P5432" s="19"/>
      <c r="Q5432" s="11"/>
      <c r="R5432" s="11"/>
      <c r="T5432" s="10"/>
      <c r="U5432" s="10"/>
    </row>
    <row r="5433" spans="5:21" s="8" customFormat="1" ht="30" customHeight="1">
      <c r="E5433" s="10"/>
      <c r="K5433" s="10"/>
      <c r="M5433" s="10"/>
      <c r="N5433" s="11"/>
      <c r="O5433" s="11"/>
      <c r="P5433" s="19"/>
      <c r="Q5433" s="11"/>
      <c r="R5433" s="11"/>
      <c r="T5433" s="10"/>
      <c r="U5433" s="10"/>
    </row>
    <row r="5434" spans="5:21" s="8" customFormat="1" ht="30" customHeight="1">
      <c r="E5434" s="10"/>
      <c r="K5434" s="10"/>
      <c r="M5434" s="10"/>
      <c r="N5434" s="11"/>
      <c r="O5434" s="11"/>
      <c r="P5434" s="19"/>
      <c r="Q5434" s="11"/>
      <c r="R5434" s="11"/>
      <c r="T5434" s="10"/>
      <c r="U5434" s="10"/>
    </row>
    <row r="5435" spans="5:21" s="8" customFormat="1" ht="30" customHeight="1">
      <c r="E5435" s="10"/>
      <c r="K5435" s="10"/>
      <c r="M5435" s="10"/>
      <c r="N5435" s="11"/>
      <c r="O5435" s="11"/>
      <c r="P5435" s="19"/>
      <c r="Q5435" s="11"/>
      <c r="R5435" s="11"/>
      <c r="T5435" s="10"/>
      <c r="U5435" s="10"/>
    </row>
    <row r="5436" spans="5:21" s="8" customFormat="1" ht="30" customHeight="1">
      <c r="E5436" s="10"/>
      <c r="K5436" s="10"/>
      <c r="M5436" s="10"/>
      <c r="N5436" s="11"/>
      <c r="O5436" s="11"/>
      <c r="P5436" s="19"/>
      <c r="Q5436" s="11"/>
      <c r="R5436" s="11"/>
      <c r="T5436" s="10"/>
      <c r="U5436" s="10"/>
    </row>
    <row r="5437" spans="5:21" s="8" customFormat="1" ht="30" customHeight="1">
      <c r="E5437" s="10"/>
      <c r="K5437" s="10"/>
      <c r="M5437" s="10"/>
      <c r="N5437" s="11"/>
      <c r="O5437" s="11"/>
      <c r="P5437" s="19"/>
      <c r="Q5437" s="11"/>
      <c r="R5437" s="11"/>
      <c r="T5437" s="10"/>
      <c r="U5437" s="10"/>
    </row>
    <row r="5438" spans="5:21" s="8" customFormat="1" ht="30" customHeight="1">
      <c r="E5438" s="10"/>
      <c r="K5438" s="10"/>
      <c r="M5438" s="10"/>
      <c r="N5438" s="11"/>
      <c r="O5438" s="11"/>
      <c r="P5438" s="19"/>
      <c r="Q5438" s="11"/>
      <c r="R5438" s="11"/>
      <c r="T5438" s="10"/>
      <c r="U5438" s="10"/>
    </row>
    <row r="5439" spans="5:21" s="8" customFormat="1" ht="30" customHeight="1">
      <c r="E5439" s="10"/>
      <c r="K5439" s="10"/>
      <c r="M5439" s="10"/>
      <c r="N5439" s="11"/>
      <c r="O5439" s="11"/>
      <c r="P5439" s="19"/>
      <c r="Q5439" s="11"/>
      <c r="R5439" s="11"/>
      <c r="T5439" s="10"/>
      <c r="U5439" s="10"/>
    </row>
    <row r="5440" spans="5:21" s="8" customFormat="1" ht="30" customHeight="1">
      <c r="E5440" s="10"/>
      <c r="K5440" s="10"/>
      <c r="M5440" s="10"/>
      <c r="N5440" s="11"/>
      <c r="O5440" s="11"/>
      <c r="P5440" s="19"/>
      <c r="Q5440" s="11"/>
      <c r="R5440" s="11"/>
      <c r="T5440" s="10"/>
      <c r="U5440" s="10"/>
    </row>
    <row r="5441" spans="5:21" s="8" customFormat="1" ht="30" customHeight="1">
      <c r="E5441" s="10"/>
      <c r="K5441" s="10"/>
      <c r="M5441" s="10"/>
      <c r="N5441" s="11"/>
      <c r="O5441" s="11"/>
      <c r="P5441" s="19"/>
      <c r="Q5441" s="11"/>
      <c r="R5441" s="11"/>
      <c r="T5441" s="10"/>
      <c r="U5441" s="10"/>
    </row>
    <row r="5442" spans="5:21" s="8" customFormat="1" ht="30" customHeight="1">
      <c r="E5442" s="10"/>
      <c r="K5442" s="10"/>
      <c r="M5442" s="10"/>
      <c r="N5442" s="11"/>
      <c r="O5442" s="11"/>
      <c r="P5442" s="19"/>
      <c r="Q5442" s="11"/>
      <c r="R5442" s="11"/>
      <c r="T5442" s="10"/>
      <c r="U5442" s="10"/>
    </row>
    <row r="5443" spans="5:21" s="8" customFormat="1" ht="30" customHeight="1">
      <c r="E5443" s="10"/>
      <c r="K5443" s="10"/>
      <c r="M5443" s="10"/>
      <c r="N5443" s="11"/>
      <c r="O5443" s="11"/>
      <c r="P5443" s="19"/>
      <c r="Q5443" s="11"/>
      <c r="R5443" s="11"/>
      <c r="T5443" s="10"/>
      <c r="U5443" s="10"/>
    </row>
    <row r="5444" spans="5:21" s="8" customFormat="1" ht="30" customHeight="1">
      <c r="E5444" s="10"/>
      <c r="K5444" s="10"/>
      <c r="M5444" s="10"/>
      <c r="N5444" s="11"/>
      <c r="O5444" s="11"/>
      <c r="P5444" s="19"/>
      <c r="Q5444" s="11"/>
      <c r="R5444" s="11"/>
      <c r="T5444" s="10"/>
      <c r="U5444" s="10"/>
    </row>
    <row r="5445" spans="5:21" s="8" customFormat="1" ht="30" customHeight="1">
      <c r="E5445" s="10"/>
      <c r="K5445" s="10"/>
      <c r="M5445" s="10"/>
      <c r="N5445" s="11"/>
      <c r="O5445" s="11"/>
      <c r="P5445" s="19"/>
      <c r="Q5445" s="11"/>
      <c r="R5445" s="11"/>
      <c r="T5445" s="10"/>
      <c r="U5445" s="10"/>
    </row>
    <row r="5446" spans="5:21" s="8" customFormat="1" ht="30" customHeight="1">
      <c r="E5446" s="10"/>
      <c r="K5446" s="10"/>
      <c r="M5446" s="10"/>
      <c r="N5446" s="11"/>
      <c r="O5446" s="11"/>
      <c r="P5446" s="19"/>
      <c r="Q5446" s="11"/>
      <c r="R5446" s="11"/>
      <c r="T5446" s="10"/>
      <c r="U5446" s="10"/>
    </row>
    <row r="5447" spans="5:21" s="8" customFormat="1" ht="30" customHeight="1">
      <c r="E5447" s="10"/>
      <c r="K5447" s="10"/>
      <c r="M5447" s="10"/>
      <c r="N5447" s="11"/>
      <c r="O5447" s="11"/>
      <c r="P5447" s="19"/>
      <c r="Q5447" s="11"/>
      <c r="R5447" s="11"/>
      <c r="T5447" s="10"/>
      <c r="U5447" s="10"/>
    </row>
    <row r="5448" spans="5:21" s="8" customFormat="1" ht="30" customHeight="1">
      <c r="E5448" s="10"/>
      <c r="K5448" s="10"/>
      <c r="M5448" s="10"/>
      <c r="N5448" s="11"/>
      <c r="O5448" s="11"/>
      <c r="P5448" s="19"/>
      <c r="Q5448" s="11"/>
      <c r="R5448" s="11"/>
      <c r="T5448" s="10"/>
      <c r="U5448" s="10"/>
    </row>
    <row r="5449" spans="5:21" s="8" customFormat="1" ht="30" customHeight="1">
      <c r="E5449" s="10"/>
      <c r="K5449" s="10"/>
      <c r="M5449" s="10"/>
      <c r="N5449" s="11"/>
      <c r="O5449" s="11"/>
      <c r="P5449" s="19"/>
      <c r="Q5449" s="11"/>
      <c r="R5449" s="11"/>
      <c r="T5449" s="10"/>
      <c r="U5449" s="10"/>
    </row>
    <row r="5450" spans="5:21" s="8" customFormat="1" ht="30" customHeight="1">
      <c r="E5450" s="10"/>
      <c r="K5450" s="10"/>
      <c r="M5450" s="10"/>
      <c r="N5450" s="11"/>
      <c r="O5450" s="11"/>
      <c r="P5450" s="19"/>
      <c r="Q5450" s="11"/>
      <c r="R5450" s="11"/>
      <c r="T5450" s="10"/>
      <c r="U5450" s="10"/>
    </row>
    <row r="5451" spans="5:21" s="8" customFormat="1" ht="30" customHeight="1">
      <c r="E5451" s="10"/>
      <c r="K5451" s="10"/>
      <c r="M5451" s="10"/>
      <c r="N5451" s="11"/>
      <c r="O5451" s="11"/>
      <c r="P5451" s="19"/>
      <c r="Q5451" s="11"/>
      <c r="R5451" s="11"/>
      <c r="T5451" s="10"/>
      <c r="U5451" s="10"/>
    </row>
    <row r="5452" spans="5:21" s="8" customFormat="1" ht="30" customHeight="1">
      <c r="E5452" s="10"/>
      <c r="K5452" s="10"/>
      <c r="M5452" s="10"/>
      <c r="N5452" s="11"/>
      <c r="O5452" s="11"/>
      <c r="P5452" s="19"/>
      <c r="Q5452" s="11"/>
      <c r="R5452" s="11"/>
      <c r="T5452" s="10"/>
      <c r="U5452" s="10"/>
    </row>
    <row r="5453" spans="5:21" s="8" customFormat="1" ht="30" customHeight="1">
      <c r="E5453" s="10"/>
      <c r="K5453" s="10"/>
      <c r="M5453" s="10"/>
      <c r="N5453" s="11"/>
      <c r="O5453" s="11"/>
      <c r="P5453" s="19"/>
      <c r="Q5453" s="11"/>
      <c r="R5453" s="11"/>
      <c r="T5453" s="10"/>
      <c r="U5453" s="10"/>
    </row>
    <row r="5454" spans="5:21" s="8" customFormat="1" ht="30" customHeight="1">
      <c r="E5454" s="10"/>
      <c r="K5454" s="10"/>
      <c r="M5454" s="10"/>
      <c r="N5454" s="11"/>
      <c r="O5454" s="11"/>
      <c r="P5454" s="19"/>
      <c r="Q5454" s="11"/>
      <c r="R5454" s="11"/>
      <c r="T5454" s="10"/>
      <c r="U5454" s="10"/>
    </row>
    <row r="5455" spans="5:21" s="8" customFormat="1" ht="30" customHeight="1">
      <c r="E5455" s="10"/>
      <c r="K5455" s="10"/>
      <c r="M5455" s="10"/>
      <c r="N5455" s="11"/>
      <c r="O5455" s="11"/>
      <c r="P5455" s="19"/>
      <c r="Q5455" s="11"/>
      <c r="R5455" s="11"/>
      <c r="T5455" s="10"/>
      <c r="U5455" s="10"/>
    </row>
    <row r="5456" spans="5:21" s="8" customFormat="1" ht="30" customHeight="1">
      <c r="E5456" s="10"/>
      <c r="K5456" s="10"/>
      <c r="M5456" s="10"/>
      <c r="N5456" s="11"/>
      <c r="O5456" s="11"/>
      <c r="P5456" s="19"/>
      <c r="Q5456" s="11"/>
      <c r="R5456" s="11"/>
      <c r="T5456" s="10"/>
      <c r="U5456" s="10"/>
    </row>
    <row r="5457" spans="5:21" s="8" customFormat="1" ht="30" customHeight="1">
      <c r="E5457" s="10"/>
      <c r="K5457" s="10"/>
      <c r="M5457" s="10"/>
      <c r="N5457" s="11"/>
      <c r="O5457" s="11"/>
      <c r="P5457" s="19"/>
      <c r="Q5457" s="11"/>
      <c r="R5457" s="11"/>
      <c r="T5457" s="10"/>
      <c r="U5457" s="10"/>
    </row>
    <row r="5458" spans="5:21" s="8" customFormat="1" ht="30" customHeight="1">
      <c r="E5458" s="10"/>
      <c r="K5458" s="10"/>
      <c r="M5458" s="10"/>
      <c r="N5458" s="11"/>
      <c r="O5458" s="11"/>
      <c r="P5458" s="19"/>
      <c r="Q5458" s="11"/>
      <c r="R5458" s="11"/>
      <c r="T5458" s="10"/>
      <c r="U5458" s="10"/>
    </row>
    <row r="5459" spans="5:21" s="8" customFormat="1" ht="30" customHeight="1">
      <c r="E5459" s="10"/>
      <c r="K5459" s="10"/>
      <c r="M5459" s="10"/>
      <c r="N5459" s="11"/>
      <c r="O5459" s="11"/>
      <c r="P5459" s="19"/>
      <c r="Q5459" s="11"/>
      <c r="R5459" s="11"/>
      <c r="T5459" s="10"/>
      <c r="U5459" s="10"/>
    </row>
    <row r="5460" spans="5:21" s="8" customFormat="1" ht="30" customHeight="1">
      <c r="E5460" s="10"/>
      <c r="K5460" s="10"/>
      <c r="M5460" s="10"/>
      <c r="N5460" s="11"/>
      <c r="O5460" s="11"/>
      <c r="P5460" s="19"/>
      <c r="Q5460" s="11"/>
      <c r="R5460" s="11"/>
      <c r="T5460" s="10"/>
      <c r="U5460" s="10"/>
    </row>
    <row r="5461" spans="5:21" s="8" customFormat="1" ht="30" customHeight="1">
      <c r="E5461" s="10"/>
      <c r="K5461" s="10"/>
      <c r="M5461" s="10"/>
      <c r="N5461" s="11"/>
      <c r="O5461" s="11"/>
      <c r="P5461" s="19"/>
      <c r="Q5461" s="11"/>
      <c r="R5461" s="11"/>
      <c r="T5461" s="10"/>
      <c r="U5461" s="10"/>
    </row>
    <row r="5462" spans="5:21" s="8" customFormat="1" ht="30" customHeight="1">
      <c r="E5462" s="10"/>
      <c r="K5462" s="10"/>
      <c r="M5462" s="10"/>
      <c r="N5462" s="11"/>
      <c r="O5462" s="11"/>
      <c r="P5462" s="19"/>
      <c r="Q5462" s="11"/>
      <c r="R5462" s="11"/>
      <c r="T5462" s="10"/>
      <c r="U5462" s="10"/>
    </row>
    <row r="5463" spans="5:21" s="8" customFormat="1" ht="30" customHeight="1">
      <c r="E5463" s="10"/>
      <c r="K5463" s="10"/>
      <c r="M5463" s="10"/>
      <c r="N5463" s="11"/>
      <c r="O5463" s="11"/>
      <c r="P5463" s="19"/>
      <c r="Q5463" s="11"/>
      <c r="R5463" s="11"/>
      <c r="T5463" s="10"/>
      <c r="U5463" s="10"/>
    </row>
    <row r="5464" spans="5:21" s="8" customFormat="1" ht="30" customHeight="1">
      <c r="E5464" s="10"/>
      <c r="K5464" s="10"/>
      <c r="M5464" s="10"/>
      <c r="N5464" s="11"/>
      <c r="O5464" s="11"/>
      <c r="P5464" s="19"/>
      <c r="Q5464" s="11"/>
      <c r="R5464" s="11"/>
      <c r="T5464" s="10"/>
      <c r="U5464" s="10"/>
    </row>
    <row r="5465" spans="5:21" s="8" customFormat="1" ht="30" customHeight="1">
      <c r="E5465" s="10"/>
      <c r="K5465" s="10"/>
      <c r="M5465" s="10"/>
      <c r="N5465" s="11"/>
      <c r="O5465" s="11"/>
      <c r="P5465" s="19"/>
      <c r="Q5465" s="11"/>
      <c r="R5465" s="11"/>
      <c r="T5465" s="10"/>
      <c r="U5465" s="10"/>
    </row>
    <row r="5466" spans="5:21" s="8" customFormat="1" ht="30" customHeight="1">
      <c r="E5466" s="10"/>
      <c r="K5466" s="10"/>
      <c r="M5466" s="10"/>
      <c r="N5466" s="11"/>
      <c r="O5466" s="11"/>
      <c r="P5466" s="19"/>
      <c r="Q5466" s="11"/>
      <c r="R5466" s="11"/>
      <c r="T5466" s="10"/>
      <c r="U5466" s="10"/>
    </row>
    <row r="5467" spans="5:21" s="8" customFormat="1" ht="30" customHeight="1">
      <c r="E5467" s="10"/>
      <c r="K5467" s="10"/>
      <c r="M5467" s="10"/>
      <c r="N5467" s="11"/>
      <c r="O5467" s="11"/>
      <c r="P5467" s="19"/>
      <c r="Q5467" s="11"/>
      <c r="R5467" s="11"/>
      <c r="T5467" s="10"/>
      <c r="U5467" s="10"/>
    </row>
    <row r="5468" spans="5:21" s="8" customFormat="1" ht="30" customHeight="1">
      <c r="E5468" s="10"/>
      <c r="K5468" s="10"/>
      <c r="M5468" s="10"/>
      <c r="N5468" s="11"/>
      <c r="O5468" s="11"/>
      <c r="P5468" s="19"/>
      <c r="Q5468" s="11"/>
      <c r="R5468" s="11"/>
      <c r="T5468" s="10"/>
      <c r="U5468" s="10"/>
    </row>
    <row r="5469" spans="5:21" s="8" customFormat="1" ht="30" customHeight="1">
      <c r="E5469" s="10"/>
      <c r="K5469" s="10"/>
      <c r="M5469" s="10"/>
      <c r="N5469" s="11"/>
      <c r="O5469" s="11"/>
      <c r="P5469" s="19"/>
      <c r="Q5469" s="11"/>
      <c r="R5469" s="11"/>
      <c r="T5469" s="10"/>
      <c r="U5469" s="10"/>
    </row>
    <row r="5470" spans="5:21" s="8" customFormat="1" ht="30" customHeight="1">
      <c r="E5470" s="10"/>
      <c r="K5470" s="10"/>
      <c r="M5470" s="10"/>
      <c r="N5470" s="11"/>
      <c r="O5470" s="11"/>
      <c r="P5470" s="19"/>
      <c r="Q5470" s="11"/>
      <c r="R5470" s="11"/>
      <c r="T5470" s="10"/>
      <c r="U5470" s="10"/>
    </row>
    <row r="5471" spans="5:21" s="8" customFormat="1" ht="30" customHeight="1">
      <c r="E5471" s="10"/>
      <c r="K5471" s="10"/>
      <c r="M5471" s="10"/>
      <c r="N5471" s="11"/>
      <c r="O5471" s="11"/>
      <c r="P5471" s="19"/>
      <c r="Q5471" s="11"/>
      <c r="R5471" s="11"/>
      <c r="T5471" s="10"/>
      <c r="U5471" s="10"/>
    </row>
    <row r="5472" spans="5:21" s="8" customFormat="1" ht="30" customHeight="1">
      <c r="E5472" s="10"/>
      <c r="K5472" s="10"/>
      <c r="M5472" s="10"/>
      <c r="N5472" s="11"/>
      <c r="O5472" s="11"/>
      <c r="P5472" s="19"/>
      <c r="Q5472" s="11"/>
      <c r="R5472" s="11"/>
      <c r="T5472" s="10"/>
      <c r="U5472" s="10"/>
    </row>
    <row r="5473" spans="5:21" s="8" customFormat="1" ht="30" customHeight="1">
      <c r="E5473" s="10"/>
      <c r="K5473" s="10"/>
      <c r="M5473" s="10"/>
      <c r="N5473" s="11"/>
      <c r="O5473" s="11"/>
      <c r="P5473" s="19"/>
      <c r="Q5473" s="11"/>
      <c r="R5473" s="11"/>
      <c r="T5473" s="10"/>
      <c r="U5473" s="10"/>
    </row>
    <row r="5474" spans="5:21" s="8" customFormat="1" ht="30" customHeight="1">
      <c r="E5474" s="10"/>
      <c r="K5474" s="10"/>
      <c r="M5474" s="10"/>
      <c r="N5474" s="11"/>
      <c r="O5474" s="11"/>
      <c r="P5474" s="19"/>
      <c r="Q5474" s="11"/>
      <c r="R5474" s="11"/>
      <c r="T5474" s="10"/>
      <c r="U5474" s="10"/>
    </row>
    <row r="5475" spans="5:21" s="8" customFormat="1" ht="30" customHeight="1">
      <c r="E5475" s="10"/>
      <c r="K5475" s="10"/>
      <c r="M5475" s="10"/>
      <c r="N5475" s="11"/>
      <c r="O5475" s="11"/>
      <c r="P5475" s="19"/>
      <c r="Q5475" s="11"/>
      <c r="R5475" s="11"/>
      <c r="T5475" s="10"/>
      <c r="U5475" s="10"/>
    </row>
    <row r="5476" spans="5:21" s="8" customFormat="1" ht="30" customHeight="1">
      <c r="E5476" s="10"/>
      <c r="K5476" s="10"/>
      <c r="M5476" s="10"/>
      <c r="N5476" s="11"/>
      <c r="O5476" s="11"/>
      <c r="P5476" s="19"/>
      <c r="Q5476" s="11"/>
      <c r="R5476" s="11"/>
      <c r="T5476" s="10"/>
      <c r="U5476" s="10"/>
    </row>
    <row r="5477" spans="5:21" s="8" customFormat="1" ht="30" customHeight="1">
      <c r="E5477" s="10"/>
      <c r="K5477" s="10"/>
      <c r="M5477" s="10"/>
      <c r="N5477" s="11"/>
      <c r="O5477" s="11"/>
      <c r="P5477" s="19"/>
      <c r="Q5477" s="11"/>
      <c r="R5477" s="11"/>
      <c r="T5477" s="10"/>
      <c r="U5477" s="10"/>
    </row>
    <row r="5478" spans="5:21" s="8" customFormat="1" ht="30" customHeight="1">
      <c r="E5478" s="10"/>
      <c r="K5478" s="10"/>
      <c r="M5478" s="10"/>
      <c r="N5478" s="11"/>
      <c r="O5478" s="11"/>
      <c r="P5478" s="19"/>
      <c r="Q5478" s="11"/>
      <c r="R5478" s="11"/>
      <c r="T5478" s="10"/>
      <c r="U5478" s="10"/>
    </row>
    <row r="5479" spans="5:21" s="8" customFormat="1" ht="30" customHeight="1">
      <c r="E5479" s="10"/>
      <c r="K5479" s="10"/>
      <c r="M5479" s="10"/>
      <c r="N5479" s="11"/>
      <c r="O5479" s="11"/>
      <c r="P5479" s="19"/>
      <c r="Q5479" s="11"/>
      <c r="R5479" s="11"/>
      <c r="T5479" s="10"/>
      <c r="U5479" s="10"/>
    </row>
    <row r="5480" spans="5:21" s="8" customFormat="1" ht="30" customHeight="1">
      <c r="E5480" s="10"/>
      <c r="K5480" s="10"/>
      <c r="M5480" s="10"/>
      <c r="N5480" s="11"/>
      <c r="O5480" s="11"/>
      <c r="P5480" s="19"/>
      <c r="Q5480" s="11"/>
      <c r="R5480" s="11"/>
      <c r="T5480" s="10"/>
      <c r="U5480" s="10"/>
    </row>
    <row r="5481" spans="5:21" s="8" customFormat="1" ht="30" customHeight="1">
      <c r="E5481" s="10"/>
      <c r="K5481" s="10"/>
      <c r="M5481" s="10"/>
      <c r="N5481" s="11"/>
      <c r="O5481" s="11"/>
      <c r="P5481" s="19"/>
      <c r="Q5481" s="11"/>
      <c r="R5481" s="11"/>
      <c r="T5481" s="10"/>
      <c r="U5481" s="10"/>
    </row>
    <row r="5482" spans="5:21" s="8" customFormat="1" ht="30" customHeight="1">
      <c r="E5482" s="10"/>
      <c r="K5482" s="10"/>
      <c r="M5482" s="10"/>
      <c r="N5482" s="11"/>
      <c r="O5482" s="11"/>
      <c r="P5482" s="19"/>
      <c r="Q5482" s="11"/>
      <c r="R5482" s="11"/>
      <c r="T5482" s="10"/>
      <c r="U5482" s="10"/>
    </row>
    <row r="5483" spans="5:21" s="8" customFormat="1" ht="30" customHeight="1">
      <c r="E5483" s="10"/>
      <c r="K5483" s="10"/>
      <c r="M5483" s="10"/>
      <c r="N5483" s="11"/>
      <c r="O5483" s="11"/>
      <c r="P5483" s="19"/>
      <c r="Q5483" s="11"/>
      <c r="R5483" s="11"/>
      <c r="T5483" s="10"/>
      <c r="U5483" s="10"/>
    </row>
    <row r="5484" spans="5:21" s="8" customFormat="1" ht="30" customHeight="1">
      <c r="E5484" s="10"/>
      <c r="K5484" s="10"/>
      <c r="M5484" s="10"/>
      <c r="N5484" s="11"/>
      <c r="O5484" s="11"/>
      <c r="P5484" s="19"/>
      <c r="Q5484" s="11"/>
      <c r="R5484" s="11"/>
      <c r="T5484" s="10"/>
      <c r="U5484" s="10"/>
    </row>
    <row r="5485" spans="5:21" s="8" customFormat="1" ht="30" customHeight="1">
      <c r="E5485" s="10"/>
      <c r="K5485" s="10"/>
      <c r="M5485" s="10"/>
      <c r="N5485" s="11"/>
      <c r="O5485" s="11"/>
      <c r="P5485" s="19"/>
      <c r="Q5485" s="11"/>
      <c r="R5485" s="11"/>
      <c r="T5485" s="10"/>
      <c r="U5485" s="10"/>
    </row>
    <row r="5486" spans="5:21" s="8" customFormat="1" ht="30" customHeight="1">
      <c r="E5486" s="10"/>
      <c r="K5486" s="10"/>
      <c r="M5486" s="10"/>
      <c r="N5486" s="11"/>
      <c r="O5486" s="11"/>
      <c r="P5486" s="19"/>
      <c r="Q5486" s="11"/>
      <c r="R5486" s="11"/>
      <c r="T5486" s="10"/>
      <c r="U5486" s="10"/>
    </row>
    <row r="5487" spans="5:21" s="8" customFormat="1" ht="30" customHeight="1">
      <c r="E5487" s="10"/>
      <c r="K5487" s="10"/>
      <c r="M5487" s="10"/>
      <c r="N5487" s="11"/>
      <c r="O5487" s="11"/>
      <c r="P5487" s="19"/>
      <c r="Q5487" s="11"/>
      <c r="R5487" s="11"/>
      <c r="T5487" s="10"/>
      <c r="U5487" s="10"/>
    </row>
    <row r="5488" spans="5:21" s="8" customFormat="1" ht="30" customHeight="1">
      <c r="E5488" s="10"/>
      <c r="K5488" s="10"/>
      <c r="M5488" s="10"/>
      <c r="N5488" s="11"/>
      <c r="O5488" s="11"/>
      <c r="P5488" s="19"/>
      <c r="Q5488" s="11"/>
      <c r="R5488" s="11"/>
      <c r="T5488" s="10"/>
      <c r="U5488" s="10"/>
    </row>
    <row r="5489" spans="5:21" s="8" customFormat="1" ht="30" customHeight="1">
      <c r="E5489" s="10"/>
      <c r="K5489" s="10"/>
      <c r="M5489" s="10"/>
      <c r="N5489" s="11"/>
      <c r="O5489" s="11"/>
      <c r="P5489" s="19"/>
      <c r="Q5489" s="11"/>
      <c r="R5489" s="11"/>
      <c r="T5489" s="10"/>
      <c r="U5489" s="10"/>
    </row>
    <row r="5490" spans="5:21" s="8" customFormat="1" ht="30" customHeight="1">
      <c r="E5490" s="10"/>
      <c r="K5490" s="10"/>
      <c r="M5490" s="10"/>
      <c r="N5490" s="11"/>
      <c r="O5490" s="11"/>
      <c r="P5490" s="19"/>
      <c r="Q5490" s="11"/>
      <c r="R5490" s="11"/>
      <c r="T5490" s="10"/>
      <c r="U5490" s="10"/>
    </row>
    <row r="5491" spans="5:21" s="8" customFormat="1" ht="30" customHeight="1">
      <c r="E5491" s="10"/>
      <c r="K5491" s="10"/>
      <c r="M5491" s="10"/>
      <c r="N5491" s="11"/>
      <c r="O5491" s="11"/>
      <c r="P5491" s="19"/>
      <c r="Q5491" s="11"/>
      <c r="R5491" s="11"/>
      <c r="T5491" s="10"/>
      <c r="U5491" s="10"/>
    </row>
    <row r="5492" spans="5:21" s="8" customFormat="1" ht="30" customHeight="1">
      <c r="E5492" s="10"/>
      <c r="K5492" s="10"/>
      <c r="M5492" s="10"/>
      <c r="N5492" s="11"/>
      <c r="O5492" s="11"/>
      <c r="P5492" s="19"/>
      <c r="Q5492" s="11"/>
      <c r="R5492" s="11"/>
      <c r="T5492" s="10"/>
      <c r="U5492" s="10"/>
    </row>
    <row r="5493" spans="5:21" s="8" customFormat="1" ht="30" customHeight="1">
      <c r="E5493" s="10"/>
      <c r="K5493" s="10"/>
      <c r="M5493" s="10"/>
      <c r="N5493" s="11"/>
      <c r="O5493" s="11"/>
      <c r="P5493" s="19"/>
      <c r="Q5493" s="11"/>
      <c r="R5493" s="11"/>
      <c r="T5493" s="10"/>
      <c r="U5493" s="10"/>
    </row>
    <row r="5494" spans="5:21" s="8" customFormat="1" ht="30" customHeight="1">
      <c r="E5494" s="10"/>
      <c r="K5494" s="10"/>
      <c r="M5494" s="10"/>
      <c r="N5494" s="11"/>
      <c r="O5494" s="11"/>
      <c r="P5494" s="19"/>
      <c r="Q5494" s="11"/>
      <c r="R5494" s="11"/>
      <c r="T5494" s="10"/>
      <c r="U5494" s="10"/>
    </row>
    <row r="5495" spans="5:21" s="8" customFormat="1" ht="30" customHeight="1">
      <c r="E5495" s="10"/>
      <c r="K5495" s="10"/>
      <c r="M5495" s="10"/>
      <c r="N5495" s="11"/>
      <c r="O5495" s="11"/>
      <c r="P5495" s="19"/>
      <c r="Q5495" s="11"/>
      <c r="R5495" s="11"/>
      <c r="T5495" s="10"/>
      <c r="U5495" s="10"/>
    </row>
    <row r="5496" spans="5:21" s="8" customFormat="1" ht="30" customHeight="1">
      <c r="E5496" s="10"/>
      <c r="K5496" s="10"/>
      <c r="M5496" s="10"/>
      <c r="N5496" s="11"/>
      <c r="O5496" s="11"/>
      <c r="P5496" s="19"/>
      <c r="Q5496" s="11"/>
      <c r="R5496" s="11"/>
      <c r="T5496" s="10"/>
      <c r="U5496" s="10"/>
    </row>
    <row r="5497" spans="5:21" s="8" customFormat="1" ht="30" customHeight="1">
      <c r="E5497" s="10"/>
      <c r="K5497" s="10"/>
      <c r="M5497" s="10"/>
      <c r="N5497" s="11"/>
      <c r="O5497" s="11"/>
      <c r="P5497" s="19"/>
      <c r="Q5497" s="11"/>
      <c r="R5497" s="11"/>
      <c r="T5497" s="10"/>
      <c r="U5497" s="10"/>
    </row>
    <row r="5498" spans="5:21" s="8" customFormat="1" ht="30" customHeight="1">
      <c r="E5498" s="10"/>
      <c r="K5498" s="10"/>
      <c r="M5498" s="10"/>
      <c r="N5498" s="11"/>
      <c r="O5498" s="11"/>
      <c r="P5498" s="19"/>
      <c r="Q5498" s="11"/>
      <c r="R5498" s="11"/>
      <c r="T5498" s="10"/>
      <c r="U5498" s="10"/>
    </row>
    <row r="5499" spans="5:21" s="8" customFormat="1" ht="30" customHeight="1">
      <c r="E5499" s="10"/>
      <c r="K5499" s="10"/>
      <c r="M5499" s="10"/>
      <c r="N5499" s="11"/>
      <c r="O5499" s="11"/>
      <c r="P5499" s="19"/>
      <c r="Q5499" s="11"/>
      <c r="R5499" s="11"/>
      <c r="T5499" s="10"/>
      <c r="U5499" s="10"/>
    </row>
    <row r="5500" spans="5:21" s="8" customFormat="1" ht="30" customHeight="1">
      <c r="E5500" s="10"/>
      <c r="K5500" s="10"/>
      <c r="M5500" s="10"/>
      <c r="N5500" s="11"/>
      <c r="O5500" s="11"/>
      <c r="P5500" s="19"/>
      <c r="Q5500" s="11"/>
      <c r="R5500" s="11"/>
      <c r="T5500" s="10"/>
      <c r="U5500" s="10"/>
    </row>
    <row r="5501" spans="5:21" s="8" customFormat="1" ht="30" customHeight="1">
      <c r="E5501" s="10"/>
      <c r="K5501" s="10"/>
      <c r="M5501" s="10"/>
      <c r="N5501" s="11"/>
      <c r="O5501" s="11"/>
      <c r="P5501" s="19"/>
      <c r="Q5501" s="11"/>
      <c r="R5501" s="11"/>
      <c r="T5501" s="10"/>
      <c r="U5501" s="10"/>
    </row>
    <row r="5502" spans="5:21" s="8" customFormat="1" ht="30" customHeight="1">
      <c r="E5502" s="10"/>
      <c r="K5502" s="10"/>
      <c r="M5502" s="10"/>
      <c r="N5502" s="11"/>
      <c r="O5502" s="11"/>
      <c r="P5502" s="19"/>
      <c r="Q5502" s="11"/>
      <c r="R5502" s="11"/>
      <c r="T5502" s="10"/>
      <c r="U5502" s="10"/>
    </row>
    <row r="5503" spans="5:21" s="8" customFormat="1" ht="30" customHeight="1">
      <c r="E5503" s="10"/>
      <c r="K5503" s="10"/>
      <c r="M5503" s="10"/>
      <c r="N5503" s="11"/>
      <c r="O5503" s="11"/>
      <c r="P5503" s="19"/>
      <c r="Q5503" s="11"/>
      <c r="R5503" s="11"/>
      <c r="T5503" s="10"/>
      <c r="U5503" s="10"/>
    </row>
    <row r="5504" spans="5:21" s="8" customFormat="1" ht="30" customHeight="1">
      <c r="E5504" s="10"/>
      <c r="K5504" s="10"/>
      <c r="M5504" s="10"/>
      <c r="N5504" s="11"/>
      <c r="O5504" s="11"/>
      <c r="P5504" s="19"/>
      <c r="Q5504" s="11"/>
      <c r="R5504" s="11"/>
      <c r="T5504" s="10"/>
      <c r="U5504" s="10"/>
    </row>
    <row r="5505" spans="5:21" s="8" customFormat="1" ht="30" customHeight="1">
      <c r="E5505" s="10"/>
      <c r="K5505" s="10"/>
      <c r="M5505" s="10"/>
      <c r="N5505" s="11"/>
      <c r="O5505" s="11"/>
      <c r="P5505" s="19"/>
      <c r="Q5505" s="11"/>
      <c r="R5505" s="11"/>
      <c r="T5505" s="10"/>
      <c r="U5505" s="10"/>
    </row>
    <row r="5506" spans="5:21" s="8" customFormat="1" ht="30" customHeight="1">
      <c r="E5506" s="10"/>
      <c r="K5506" s="10"/>
      <c r="M5506" s="10"/>
      <c r="N5506" s="11"/>
      <c r="O5506" s="11"/>
      <c r="P5506" s="19"/>
      <c r="Q5506" s="11"/>
      <c r="R5506" s="11"/>
      <c r="T5506" s="10"/>
      <c r="U5506" s="10"/>
    </row>
    <row r="5507" spans="5:21" s="8" customFormat="1" ht="30" customHeight="1">
      <c r="E5507" s="10"/>
      <c r="K5507" s="10"/>
      <c r="M5507" s="10"/>
      <c r="N5507" s="11"/>
      <c r="O5507" s="11"/>
      <c r="P5507" s="19"/>
      <c r="Q5507" s="11"/>
      <c r="R5507" s="11"/>
      <c r="T5507" s="10"/>
      <c r="U5507" s="10"/>
    </row>
    <row r="5508" spans="5:21" s="8" customFormat="1" ht="30" customHeight="1">
      <c r="E5508" s="10"/>
      <c r="K5508" s="10"/>
      <c r="M5508" s="10"/>
      <c r="N5508" s="11"/>
      <c r="O5508" s="11"/>
      <c r="P5508" s="19"/>
      <c r="Q5508" s="11"/>
      <c r="R5508" s="11"/>
      <c r="T5508" s="10"/>
      <c r="U5508" s="10"/>
    </row>
    <row r="5509" spans="5:21" s="8" customFormat="1" ht="30" customHeight="1">
      <c r="E5509" s="10"/>
      <c r="K5509" s="10"/>
      <c r="M5509" s="10"/>
      <c r="N5509" s="11"/>
      <c r="O5509" s="11"/>
      <c r="P5509" s="19"/>
      <c r="Q5509" s="11"/>
      <c r="R5509" s="11"/>
      <c r="T5509" s="10"/>
      <c r="U5509" s="10"/>
    </row>
    <row r="5510" spans="5:21" s="8" customFormat="1" ht="30" customHeight="1">
      <c r="E5510" s="10"/>
      <c r="K5510" s="10"/>
      <c r="M5510" s="10"/>
      <c r="N5510" s="11"/>
      <c r="O5510" s="11"/>
      <c r="P5510" s="19"/>
      <c r="Q5510" s="11"/>
      <c r="R5510" s="11"/>
      <c r="T5510" s="10"/>
      <c r="U5510" s="10"/>
    </row>
    <row r="5511" spans="5:21" s="8" customFormat="1" ht="30" customHeight="1">
      <c r="E5511" s="10"/>
      <c r="K5511" s="10"/>
      <c r="M5511" s="10"/>
      <c r="N5511" s="11"/>
      <c r="O5511" s="11"/>
      <c r="P5511" s="19"/>
      <c r="Q5511" s="11"/>
      <c r="R5511" s="11"/>
      <c r="T5511" s="10"/>
      <c r="U5511" s="10"/>
    </row>
    <row r="5512" spans="5:21" s="8" customFormat="1" ht="30" customHeight="1">
      <c r="E5512" s="10"/>
      <c r="K5512" s="10"/>
      <c r="M5512" s="10"/>
      <c r="N5512" s="11"/>
      <c r="O5512" s="11"/>
      <c r="P5512" s="19"/>
      <c r="Q5512" s="11"/>
      <c r="R5512" s="11"/>
      <c r="T5512" s="10"/>
      <c r="U5512" s="10"/>
    </row>
    <row r="5513" spans="5:21" s="8" customFormat="1" ht="30" customHeight="1">
      <c r="E5513" s="10"/>
      <c r="K5513" s="10"/>
      <c r="M5513" s="10"/>
      <c r="N5513" s="11"/>
      <c r="O5513" s="11"/>
      <c r="P5513" s="19"/>
      <c r="Q5513" s="11"/>
      <c r="R5513" s="11"/>
      <c r="T5513" s="10"/>
      <c r="U5513" s="10"/>
    </row>
    <row r="5514" spans="5:21" s="8" customFormat="1" ht="30" customHeight="1">
      <c r="E5514" s="10"/>
      <c r="K5514" s="10"/>
      <c r="M5514" s="10"/>
      <c r="N5514" s="11"/>
      <c r="O5514" s="11"/>
      <c r="P5514" s="19"/>
      <c r="Q5514" s="11"/>
      <c r="R5514" s="11"/>
      <c r="T5514" s="10"/>
      <c r="U5514" s="10"/>
    </row>
    <row r="5515" spans="5:21" s="8" customFormat="1" ht="30" customHeight="1">
      <c r="E5515" s="10"/>
      <c r="K5515" s="10"/>
      <c r="M5515" s="10"/>
      <c r="N5515" s="11"/>
      <c r="O5515" s="11"/>
      <c r="P5515" s="19"/>
      <c r="Q5515" s="11"/>
      <c r="R5515" s="11"/>
      <c r="T5515" s="10"/>
      <c r="U5515" s="10"/>
    </row>
    <row r="5516" spans="5:21" s="8" customFormat="1" ht="30" customHeight="1">
      <c r="E5516" s="10"/>
      <c r="K5516" s="10"/>
      <c r="M5516" s="10"/>
      <c r="N5516" s="11"/>
      <c r="O5516" s="11"/>
      <c r="P5516" s="19"/>
      <c r="Q5516" s="11"/>
      <c r="R5516" s="11"/>
      <c r="T5516" s="10"/>
      <c r="U5516" s="10"/>
    </row>
    <row r="5517" spans="5:21" s="8" customFormat="1" ht="30" customHeight="1">
      <c r="E5517" s="10"/>
      <c r="K5517" s="10"/>
      <c r="M5517" s="10"/>
      <c r="N5517" s="11"/>
      <c r="O5517" s="11"/>
      <c r="P5517" s="19"/>
      <c r="Q5517" s="11"/>
      <c r="R5517" s="11"/>
      <c r="T5517" s="10"/>
      <c r="U5517" s="10"/>
    </row>
    <row r="5518" spans="5:21" s="8" customFormat="1" ht="30" customHeight="1">
      <c r="E5518" s="10"/>
      <c r="K5518" s="10"/>
      <c r="M5518" s="10"/>
      <c r="N5518" s="11"/>
      <c r="O5518" s="11"/>
      <c r="P5518" s="19"/>
      <c r="Q5518" s="11"/>
      <c r="R5518" s="11"/>
      <c r="T5518" s="10"/>
      <c r="U5518" s="10"/>
    </row>
    <row r="5519" spans="5:21" s="8" customFormat="1" ht="30" customHeight="1">
      <c r="E5519" s="10"/>
      <c r="K5519" s="10"/>
      <c r="M5519" s="10"/>
      <c r="N5519" s="11"/>
      <c r="O5519" s="11"/>
      <c r="P5519" s="19"/>
      <c r="Q5519" s="11"/>
      <c r="R5519" s="11"/>
      <c r="T5519" s="10"/>
      <c r="U5519" s="10"/>
    </row>
    <row r="5520" spans="5:21" s="8" customFormat="1" ht="30" customHeight="1">
      <c r="E5520" s="10"/>
      <c r="K5520" s="10"/>
      <c r="M5520" s="10"/>
      <c r="N5520" s="11"/>
      <c r="O5520" s="11"/>
      <c r="P5520" s="19"/>
      <c r="Q5520" s="11"/>
      <c r="R5520" s="11"/>
      <c r="T5520" s="10"/>
      <c r="U5520" s="10"/>
    </row>
    <row r="5521" spans="5:21" s="8" customFormat="1" ht="30" customHeight="1">
      <c r="E5521" s="10"/>
      <c r="K5521" s="10"/>
      <c r="M5521" s="10"/>
      <c r="N5521" s="11"/>
      <c r="O5521" s="11"/>
      <c r="P5521" s="19"/>
      <c r="Q5521" s="11"/>
      <c r="R5521" s="11"/>
      <c r="T5521" s="10"/>
      <c r="U5521" s="10"/>
    </row>
    <row r="5522" spans="5:21" s="8" customFormat="1" ht="30" customHeight="1">
      <c r="E5522" s="10"/>
      <c r="K5522" s="10"/>
      <c r="M5522" s="10"/>
      <c r="N5522" s="11"/>
      <c r="O5522" s="11"/>
      <c r="P5522" s="19"/>
      <c r="Q5522" s="11"/>
      <c r="R5522" s="11"/>
      <c r="T5522" s="10"/>
      <c r="U5522" s="10"/>
    </row>
    <row r="5523" spans="5:21" s="8" customFormat="1" ht="30" customHeight="1">
      <c r="E5523" s="10"/>
      <c r="K5523" s="10"/>
      <c r="M5523" s="10"/>
      <c r="N5523" s="11"/>
      <c r="O5523" s="11"/>
      <c r="P5523" s="19"/>
      <c r="Q5523" s="11"/>
      <c r="R5523" s="11"/>
      <c r="T5523" s="10"/>
      <c r="U5523" s="10"/>
    </row>
    <row r="5524" spans="5:21" s="8" customFormat="1" ht="30" customHeight="1">
      <c r="E5524" s="10"/>
      <c r="K5524" s="10"/>
      <c r="M5524" s="10"/>
      <c r="N5524" s="11"/>
      <c r="O5524" s="11"/>
      <c r="P5524" s="19"/>
      <c r="Q5524" s="11"/>
      <c r="R5524" s="11"/>
      <c r="T5524" s="10"/>
      <c r="U5524" s="10"/>
    </row>
    <row r="5525" spans="5:21" s="8" customFormat="1" ht="30" customHeight="1">
      <c r="E5525" s="10"/>
      <c r="K5525" s="10"/>
      <c r="M5525" s="10"/>
      <c r="N5525" s="11"/>
      <c r="O5525" s="11"/>
      <c r="P5525" s="19"/>
      <c r="Q5525" s="11"/>
      <c r="R5525" s="11"/>
      <c r="T5525" s="10"/>
      <c r="U5525" s="10"/>
    </row>
    <row r="5526" spans="5:21" s="8" customFormat="1" ht="30" customHeight="1">
      <c r="E5526" s="10"/>
      <c r="K5526" s="10"/>
      <c r="M5526" s="10"/>
      <c r="N5526" s="11"/>
      <c r="O5526" s="11"/>
      <c r="P5526" s="19"/>
      <c r="Q5526" s="11"/>
      <c r="R5526" s="11"/>
      <c r="T5526" s="10"/>
      <c r="U5526" s="10"/>
    </row>
    <row r="5527" spans="5:21" s="8" customFormat="1" ht="30" customHeight="1">
      <c r="E5527" s="10"/>
      <c r="K5527" s="10"/>
      <c r="M5527" s="10"/>
      <c r="N5527" s="11"/>
      <c r="O5527" s="11"/>
      <c r="P5527" s="19"/>
      <c r="Q5527" s="11"/>
      <c r="R5527" s="11"/>
      <c r="T5527" s="10"/>
      <c r="U5527" s="10"/>
    </row>
    <row r="5528" spans="5:21" s="8" customFormat="1" ht="30" customHeight="1">
      <c r="E5528" s="10"/>
      <c r="K5528" s="10"/>
      <c r="M5528" s="10"/>
      <c r="N5528" s="11"/>
      <c r="O5528" s="11"/>
      <c r="P5528" s="19"/>
      <c r="Q5528" s="11"/>
      <c r="R5528" s="11"/>
      <c r="T5528" s="10"/>
      <c r="U5528" s="10"/>
    </row>
    <row r="5529" spans="5:21" s="8" customFormat="1" ht="30" customHeight="1">
      <c r="E5529" s="10"/>
      <c r="K5529" s="10"/>
      <c r="M5529" s="10"/>
      <c r="N5529" s="11"/>
      <c r="O5529" s="11"/>
      <c r="P5529" s="19"/>
      <c r="Q5529" s="11"/>
      <c r="R5529" s="11"/>
      <c r="T5529" s="10"/>
      <c r="U5529" s="10"/>
    </row>
    <row r="5530" spans="5:21" s="8" customFormat="1" ht="30" customHeight="1">
      <c r="E5530" s="10"/>
      <c r="K5530" s="10"/>
      <c r="M5530" s="10"/>
      <c r="N5530" s="11"/>
      <c r="O5530" s="11"/>
      <c r="P5530" s="19"/>
      <c r="Q5530" s="11"/>
      <c r="R5530" s="11"/>
      <c r="T5530" s="10"/>
      <c r="U5530" s="10"/>
    </row>
    <row r="5531" spans="5:21" s="8" customFormat="1" ht="30" customHeight="1">
      <c r="E5531" s="10"/>
      <c r="K5531" s="10"/>
      <c r="M5531" s="10"/>
      <c r="N5531" s="11"/>
      <c r="O5531" s="11"/>
      <c r="P5531" s="19"/>
      <c r="Q5531" s="11"/>
      <c r="R5531" s="11"/>
      <c r="T5531" s="10"/>
      <c r="U5531" s="10"/>
    </row>
    <row r="5532" spans="5:21" s="8" customFormat="1" ht="30" customHeight="1">
      <c r="E5532" s="10"/>
      <c r="K5532" s="10"/>
      <c r="M5532" s="10"/>
      <c r="N5532" s="11"/>
      <c r="O5532" s="11"/>
      <c r="P5532" s="19"/>
      <c r="Q5532" s="11"/>
      <c r="R5532" s="11"/>
      <c r="T5532" s="10"/>
      <c r="U5532" s="10"/>
    </row>
    <row r="5533" spans="5:21" s="8" customFormat="1" ht="30" customHeight="1">
      <c r="E5533" s="10"/>
      <c r="K5533" s="10"/>
      <c r="M5533" s="10"/>
      <c r="N5533" s="11"/>
      <c r="O5533" s="11"/>
      <c r="P5533" s="19"/>
      <c r="Q5533" s="11"/>
      <c r="R5533" s="11"/>
      <c r="T5533" s="10"/>
      <c r="U5533" s="10"/>
    </row>
    <row r="5534" spans="5:21" s="8" customFormat="1" ht="30" customHeight="1">
      <c r="E5534" s="10"/>
      <c r="K5534" s="10"/>
      <c r="M5534" s="10"/>
      <c r="N5534" s="11"/>
      <c r="O5534" s="11"/>
      <c r="P5534" s="19"/>
      <c r="Q5534" s="11"/>
      <c r="R5534" s="11"/>
      <c r="T5534" s="10"/>
      <c r="U5534" s="10"/>
    </row>
    <row r="5535" spans="5:21" s="8" customFormat="1" ht="30" customHeight="1">
      <c r="E5535" s="10"/>
      <c r="K5535" s="10"/>
      <c r="M5535" s="10"/>
      <c r="N5535" s="11"/>
      <c r="O5535" s="11"/>
      <c r="P5535" s="19"/>
      <c r="Q5535" s="11"/>
      <c r="R5535" s="11"/>
      <c r="T5535" s="10"/>
      <c r="U5535" s="10"/>
    </row>
    <row r="5536" spans="5:21" s="8" customFormat="1" ht="30" customHeight="1">
      <c r="E5536" s="10"/>
      <c r="K5536" s="10"/>
      <c r="M5536" s="10"/>
      <c r="N5536" s="11"/>
      <c r="O5536" s="11"/>
      <c r="P5536" s="19"/>
      <c r="Q5536" s="11"/>
      <c r="R5536" s="11"/>
      <c r="T5536" s="10"/>
      <c r="U5536" s="10"/>
    </row>
    <row r="5537" spans="5:21" s="8" customFormat="1" ht="30" customHeight="1">
      <c r="E5537" s="10"/>
      <c r="K5537" s="10"/>
      <c r="M5537" s="10"/>
      <c r="N5537" s="11"/>
      <c r="O5537" s="11"/>
      <c r="P5537" s="19"/>
      <c r="Q5537" s="11"/>
      <c r="R5537" s="11"/>
      <c r="T5537" s="10"/>
      <c r="U5537" s="10"/>
    </row>
    <row r="5538" spans="5:21" s="8" customFormat="1" ht="30" customHeight="1">
      <c r="E5538" s="10"/>
      <c r="K5538" s="10"/>
      <c r="M5538" s="10"/>
      <c r="N5538" s="11"/>
      <c r="O5538" s="11"/>
      <c r="P5538" s="19"/>
      <c r="Q5538" s="11"/>
      <c r="R5538" s="11"/>
      <c r="T5538" s="10"/>
      <c r="U5538" s="10"/>
    </row>
    <row r="5539" spans="5:21" s="8" customFormat="1" ht="30" customHeight="1">
      <c r="E5539" s="10"/>
      <c r="K5539" s="10"/>
      <c r="M5539" s="10"/>
      <c r="N5539" s="11"/>
      <c r="O5539" s="11"/>
      <c r="P5539" s="19"/>
      <c r="Q5539" s="11"/>
      <c r="R5539" s="11"/>
      <c r="T5539" s="10"/>
      <c r="U5539" s="10"/>
    </row>
    <row r="5540" spans="5:21" s="8" customFormat="1" ht="30" customHeight="1">
      <c r="E5540" s="10"/>
      <c r="K5540" s="10"/>
      <c r="M5540" s="10"/>
      <c r="N5540" s="11"/>
      <c r="O5540" s="11"/>
      <c r="P5540" s="19"/>
      <c r="Q5540" s="11"/>
      <c r="R5540" s="11"/>
      <c r="T5540" s="10"/>
      <c r="U5540" s="10"/>
    </row>
    <row r="5541" spans="5:21" s="8" customFormat="1" ht="30" customHeight="1">
      <c r="E5541" s="10"/>
      <c r="K5541" s="10"/>
      <c r="M5541" s="10"/>
      <c r="N5541" s="11"/>
      <c r="O5541" s="11"/>
      <c r="P5541" s="19"/>
      <c r="Q5541" s="11"/>
      <c r="R5541" s="11"/>
      <c r="T5541" s="10"/>
      <c r="U5541" s="10"/>
    </row>
    <row r="5542" spans="5:21" s="8" customFormat="1" ht="30" customHeight="1">
      <c r="E5542" s="10"/>
      <c r="K5542" s="10"/>
      <c r="M5542" s="10"/>
      <c r="N5542" s="11"/>
      <c r="O5542" s="11"/>
      <c r="P5542" s="19"/>
      <c r="Q5542" s="11"/>
      <c r="R5542" s="11"/>
      <c r="T5542" s="10"/>
      <c r="U5542" s="10"/>
    </row>
    <row r="5543" spans="5:21" s="8" customFormat="1" ht="30" customHeight="1">
      <c r="E5543" s="10"/>
      <c r="K5543" s="10"/>
      <c r="M5543" s="10"/>
      <c r="N5543" s="11"/>
      <c r="O5543" s="11"/>
      <c r="P5543" s="19"/>
      <c r="Q5543" s="11"/>
      <c r="R5543" s="11"/>
      <c r="T5543" s="10"/>
      <c r="U5543" s="10"/>
    </row>
    <row r="5544" spans="5:21" s="8" customFormat="1" ht="30" customHeight="1">
      <c r="E5544" s="10"/>
      <c r="K5544" s="10"/>
      <c r="M5544" s="10"/>
      <c r="N5544" s="11"/>
      <c r="O5544" s="11"/>
      <c r="P5544" s="19"/>
      <c r="Q5544" s="11"/>
      <c r="R5544" s="11"/>
      <c r="T5544" s="10"/>
      <c r="U5544" s="10"/>
    </row>
    <row r="5545" spans="5:21" s="8" customFormat="1" ht="30" customHeight="1">
      <c r="E5545" s="10"/>
      <c r="K5545" s="10"/>
      <c r="M5545" s="10"/>
      <c r="N5545" s="11"/>
      <c r="O5545" s="11"/>
      <c r="P5545" s="19"/>
      <c r="Q5545" s="11"/>
      <c r="R5545" s="11"/>
      <c r="T5545" s="10"/>
      <c r="U5545" s="10"/>
    </row>
    <row r="5546" spans="5:21" s="8" customFormat="1" ht="30" customHeight="1">
      <c r="E5546" s="10"/>
      <c r="K5546" s="10"/>
      <c r="M5546" s="10"/>
      <c r="N5546" s="11"/>
      <c r="O5546" s="11"/>
      <c r="P5546" s="19"/>
      <c r="Q5546" s="11"/>
      <c r="R5546" s="11"/>
      <c r="T5546" s="10"/>
      <c r="U5546" s="10"/>
    </row>
    <row r="5547" spans="5:21" s="8" customFormat="1" ht="30" customHeight="1">
      <c r="E5547" s="10"/>
      <c r="K5547" s="10"/>
      <c r="M5547" s="10"/>
      <c r="N5547" s="11"/>
      <c r="O5547" s="11"/>
      <c r="P5547" s="19"/>
      <c r="Q5547" s="11"/>
      <c r="R5547" s="11"/>
      <c r="T5547" s="10"/>
      <c r="U5547" s="10"/>
    </row>
    <row r="5548" spans="5:21" s="8" customFormat="1" ht="30" customHeight="1">
      <c r="E5548" s="10"/>
      <c r="K5548" s="10"/>
      <c r="M5548" s="10"/>
      <c r="N5548" s="11"/>
      <c r="O5548" s="11"/>
      <c r="P5548" s="19"/>
      <c r="Q5548" s="11"/>
      <c r="R5548" s="11"/>
      <c r="T5548" s="10"/>
      <c r="U5548" s="10"/>
    </row>
    <row r="5549" spans="5:21" s="8" customFormat="1" ht="30" customHeight="1">
      <c r="E5549" s="10"/>
      <c r="K5549" s="10"/>
      <c r="M5549" s="10"/>
      <c r="N5549" s="11"/>
      <c r="O5549" s="11"/>
      <c r="P5549" s="19"/>
      <c r="Q5549" s="11"/>
      <c r="R5549" s="11"/>
      <c r="T5549" s="10"/>
      <c r="U5549" s="10"/>
    </row>
    <row r="5550" spans="5:21" s="8" customFormat="1" ht="30" customHeight="1">
      <c r="E5550" s="10"/>
      <c r="K5550" s="10"/>
      <c r="M5550" s="10"/>
      <c r="N5550" s="11"/>
      <c r="O5550" s="11"/>
      <c r="P5550" s="19"/>
      <c r="Q5550" s="11"/>
      <c r="R5550" s="11"/>
      <c r="T5550" s="10"/>
      <c r="U5550" s="10"/>
    </row>
    <row r="5551" spans="5:21" s="8" customFormat="1" ht="30" customHeight="1">
      <c r="E5551" s="10"/>
      <c r="K5551" s="10"/>
      <c r="M5551" s="10"/>
      <c r="N5551" s="11"/>
      <c r="O5551" s="11"/>
      <c r="P5551" s="19"/>
      <c r="Q5551" s="11"/>
      <c r="R5551" s="11"/>
      <c r="T5551" s="10"/>
      <c r="U5551" s="10"/>
    </row>
    <row r="5552" spans="5:21" s="8" customFormat="1" ht="30" customHeight="1">
      <c r="E5552" s="10"/>
      <c r="K5552" s="10"/>
      <c r="M5552" s="10"/>
      <c r="N5552" s="11"/>
      <c r="O5552" s="11"/>
      <c r="P5552" s="19"/>
      <c r="Q5552" s="11"/>
      <c r="R5552" s="11"/>
      <c r="T5552" s="10"/>
      <c r="U5552" s="10"/>
    </row>
    <row r="5553" spans="5:21" s="8" customFormat="1" ht="30" customHeight="1">
      <c r="E5553" s="10"/>
      <c r="K5553" s="10"/>
      <c r="M5553" s="10"/>
      <c r="N5553" s="11"/>
      <c r="O5553" s="11"/>
      <c r="P5553" s="19"/>
      <c r="Q5553" s="11"/>
      <c r="R5553" s="11"/>
      <c r="T5553" s="10"/>
      <c r="U5553" s="10"/>
    </row>
    <row r="5554" spans="5:21" s="8" customFormat="1" ht="30" customHeight="1">
      <c r="E5554" s="10"/>
      <c r="K5554" s="10"/>
      <c r="M5554" s="10"/>
      <c r="N5554" s="11"/>
      <c r="O5554" s="11"/>
      <c r="P5554" s="19"/>
      <c r="Q5554" s="11"/>
      <c r="R5554" s="11"/>
      <c r="T5554" s="10"/>
      <c r="U5554" s="10"/>
    </row>
    <row r="5555" spans="5:21" s="8" customFormat="1" ht="30" customHeight="1">
      <c r="E5555" s="10"/>
      <c r="K5555" s="10"/>
      <c r="M5555" s="10"/>
      <c r="N5555" s="11"/>
      <c r="O5555" s="11"/>
      <c r="P5555" s="19"/>
      <c r="Q5555" s="11"/>
      <c r="R5555" s="11"/>
      <c r="T5555" s="10"/>
      <c r="U5555" s="10"/>
    </row>
    <row r="5556" spans="5:21" s="8" customFormat="1" ht="30" customHeight="1">
      <c r="E5556" s="10"/>
      <c r="K5556" s="10"/>
      <c r="M5556" s="10"/>
      <c r="N5556" s="11"/>
      <c r="O5556" s="11"/>
      <c r="P5556" s="19"/>
      <c r="Q5556" s="11"/>
      <c r="R5556" s="11"/>
      <c r="T5556" s="10"/>
      <c r="U5556" s="10"/>
    </row>
    <row r="5557" spans="5:21" s="8" customFormat="1" ht="30" customHeight="1">
      <c r="E5557" s="10"/>
      <c r="K5557" s="10"/>
      <c r="M5557" s="10"/>
      <c r="N5557" s="11"/>
      <c r="O5557" s="11"/>
      <c r="P5557" s="19"/>
      <c r="Q5557" s="11"/>
      <c r="R5557" s="11"/>
      <c r="T5557" s="10"/>
      <c r="U5557" s="10"/>
    </row>
    <row r="5558" spans="5:21" s="8" customFormat="1" ht="30" customHeight="1">
      <c r="E5558" s="10"/>
      <c r="K5558" s="10"/>
      <c r="M5558" s="10"/>
      <c r="N5558" s="11"/>
      <c r="O5558" s="11"/>
      <c r="P5558" s="19"/>
      <c r="Q5558" s="11"/>
      <c r="R5558" s="11"/>
      <c r="T5558" s="10"/>
      <c r="U5558" s="10"/>
    </row>
    <row r="5559" spans="5:21" s="8" customFormat="1" ht="30" customHeight="1">
      <c r="E5559" s="10"/>
      <c r="K5559" s="10"/>
      <c r="M5559" s="10"/>
      <c r="N5559" s="11"/>
      <c r="O5559" s="11"/>
      <c r="P5559" s="19"/>
      <c r="Q5559" s="11"/>
      <c r="R5559" s="11"/>
      <c r="T5559" s="10"/>
      <c r="U5559" s="10"/>
    </row>
    <row r="5560" spans="5:21" s="8" customFormat="1" ht="30" customHeight="1">
      <c r="E5560" s="10"/>
      <c r="K5560" s="10"/>
      <c r="M5560" s="10"/>
      <c r="N5560" s="11"/>
      <c r="O5560" s="11"/>
      <c r="P5560" s="19"/>
      <c r="Q5560" s="11"/>
      <c r="R5560" s="11"/>
      <c r="T5560" s="10"/>
      <c r="U5560" s="10"/>
    </row>
    <row r="5561" spans="5:21" s="8" customFormat="1" ht="30" customHeight="1">
      <c r="E5561" s="10"/>
      <c r="K5561" s="10"/>
      <c r="M5561" s="10"/>
      <c r="N5561" s="11"/>
      <c r="O5561" s="11"/>
      <c r="P5561" s="19"/>
      <c r="Q5561" s="11"/>
      <c r="R5561" s="11"/>
      <c r="T5561" s="10"/>
      <c r="U5561" s="10"/>
    </row>
    <row r="5562" spans="5:21" s="8" customFormat="1" ht="30" customHeight="1">
      <c r="E5562" s="10"/>
      <c r="K5562" s="10"/>
      <c r="M5562" s="10"/>
      <c r="N5562" s="11"/>
      <c r="O5562" s="11"/>
      <c r="P5562" s="19"/>
      <c r="Q5562" s="11"/>
      <c r="R5562" s="11"/>
      <c r="T5562" s="10"/>
      <c r="U5562" s="10"/>
    </row>
    <row r="5563" spans="5:21" s="8" customFormat="1" ht="30" customHeight="1">
      <c r="E5563" s="10"/>
      <c r="K5563" s="10"/>
      <c r="M5563" s="10"/>
      <c r="N5563" s="11"/>
      <c r="O5563" s="11"/>
      <c r="P5563" s="19"/>
      <c r="Q5563" s="11"/>
      <c r="R5563" s="11"/>
      <c r="T5563" s="10"/>
      <c r="U5563" s="10"/>
    </row>
    <row r="5564" spans="5:21" s="8" customFormat="1" ht="30" customHeight="1">
      <c r="E5564" s="10"/>
      <c r="K5564" s="10"/>
      <c r="M5564" s="10"/>
      <c r="N5564" s="11"/>
      <c r="O5564" s="11"/>
      <c r="P5564" s="19"/>
      <c r="Q5564" s="11"/>
      <c r="R5564" s="11"/>
      <c r="T5564" s="10"/>
      <c r="U5564" s="10"/>
    </row>
    <row r="5565" spans="5:21" s="8" customFormat="1" ht="30" customHeight="1">
      <c r="E5565" s="10"/>
      <c r="K5565" s="10"/>
      <c r="M5565" s="10"/>
      <c r="N5565" s="11"/>
      <c r="O5565" s="11"/>
      <c r="P5565" s="19"/>
      <c r="Q5565" s="11"/>
      <c r="R5565" s="11"/>
      <c r="T5565" s="10"/>
      <c r="U5565" s="10"/>
    </row>
    <row r="5566" spans="5:21" s="8" customFormat="1" ht="30" customHeight="1">
      <c r="E5566" s="10"/>
      <c r="K5566" s="10"/>
      <c r="M5566" s="10"/>
      <c r="N5566" s="11"/>
      <c r="O5566" s="11"/>
      <c r="P5566" s="19"/>
      <c r="Q5566" s="11"/>
      <c r="R5566" s="11"/>
      <c r="T5566" s="10"/>
      <c r="U5566" s="10"/>
    </row>
    <row r="5567" spans="5:21" s="8" customFormat="1" ht="30" customHeight="1">
      <c r="E5567" s="10"/>
      <c r="K5567" s="10"/>
      <c r="M5567" s="10"/>
      <c r="N5567" s="11"/>
      <c r="O5567" s="11"/>
      <c r="P5567" s="19"/>
      <c r="Q5567" s="11"/>
      <c r="R5567" s="11"/>
      <c r="T5567" s="10"/>
      <c r="U5567" s="10"/>
    </row>
    <row r="5568" spans="5:21" s="8" customFormat="1" ht="30" customHeight="1">
      <c r="E5568" s="10"/>
      <c r="K5568" s="10"/>
      <c r="M5568" s="10"/>
      <c r="N5568" s="11"/>
      <c r="O5568" s="11"/>
      <c r="P5568" s="19"/>
      <c r="Q5568" s="11"/>
      <c r="R5568" s="11"/>
      <c r="T5568" s="10"/>
      <c r="U5568" s="10"/>
    </row>
    <row r="5569" spans="5:21" s="8" customFormat="1" ht="30" customHeight="1">
      <c r="E5569" s="10"/>
      <c r="K5569" s="10"/>
      <c r="M5569" s="10"/>
      <c r="N5569" s="11"/>
      <c r="O5569" s="11"/>
      <c r="P5569" s="19"/>
      <c r="Q5569" s="11"/>
      <c r="R5569" s="11"/>
      <c r="T5569" s="10"/>
      <c r="U5569" s="10"/>
    </row>
    <row r="5570" spans="5:21" s="8" customFormat="1" ht="30" customHeight="1">
      <c r="E5570" s="10"/>
      <c r="K5570" s="10"/>
      <c r="M5570" s="10"/>
      <c r="N5570" s="11"/>
      <c r="O5570" s="11"/>
      <c r="P5570" s="19"/>
      <c r="Q5570" s="11"/>
      <c r="R5570" s="11"/>
      <c r="T5570" s="10"/>
      <c r="U5570" s="10"/>
    </row>
    <row r="5571" spans="5:21" s="8" customFormat="1" ht="30" customHeight="1">
      <c r="E5571" s="10"/>
      <c r="K5571" s="10"/>
      <c r="M5571" s="10"/>
      <c r="N5571" s="11"/>
      <c r="O5571" s="11"/>
      <c r="P5571" s="19"/>
      <c r="Q5571" s="11"/>
      <c r="R5571" s="11"/>
      <c r="T5571" s="10"/>
      <c r="U5571" s="10"/>
    </row>
    <row r="5572" spans="5:21" s="8" customFormat="1" ht="30" customHeight="1">
      <c r="E5572" s="10"/>
      <c r="K5572" s="10"/>
      <c r="M5572" s="10"/>
      <c r="N5572" s="11"/>
      <c r="O5572" s="11"/>
      <c r="P5572" s="19"/>
      <c r="Q5572" s="11"/>
      <c r="R5572" s="11"/>
      <c r="T5572" s="10"/>
      <c r="U5572" s="10"/>
    </row>
    <row r="5573" spans="5:21" s="8" customFormat="1" ht="30" customHeight="1">
      <c r="E5573" s="10"/>
      <c r="K5573" s="10"/>
      <c r="M5573" s="10"/>
      <c r="N5573" s="11"/>
      <c r="O5573" s="11"/>
      <c r="P5573" s="19"/>
      <c r="Q5573" s="11"/>
      <c r="R5573" s="11"/>
      <c r="T5573" s="10"/>
      <c r="U5573" s="10"/>
    </row>
    <row r="5574" spans="5:21" s="8" customFormat="1" ht="30" customHeight="1">
      <c r="E5574" s="10"/>
      <c r="K5574" s="10"/>
      <c r="M5574" s="10"/>
      <c r="N5574" s="11"/>
      <c r="O5574" s="11"/>
      <c r="P5574" s="19"/>
      <c r="Q5574" s="11"/>
      <c r="R5574" s="11"/>
      <c r="T5574" s="10"/>
      <c r="U5574" s="10"/>
    </row>
    <row r="5575" spans="5:21" s="8" customFormat="1" ht="30" customHeight="1">
      <c r="E5575" s="10"/>
      <c r="K5575" s="10"/>
      <c r="M5575" s="10"/>
      <c r="N5575" s="11"/>
      <c r="O5575" s="11"/>
      <c r="P5575" s="19"/>
      <c r="Q5575" s="11"/>
      <c r="R5575" s="11"/>
      <c r="T5575" s="10"/>
      <c r="U5575" s="10"/>
    </row>
    <row r="5576" spans="5:21" s="8" customFormat="1" ht="30" customHeight="1">
      <c r="E5576" s="10"/>
      <c r="K5576" s="10"/>
      <c r="M5576" s="10"/>
      <c r="N5576" s="11"/>
      <c r="O5576" s="11"/>
      <c r="P5576" s="19"/>
      <c r="Q5576" s="11"/>
      <c r="R5576" s="11"/>
      <c r="T5576" s="10"/>
      <c r="U5576" s="10"/>
    </row>
    <row r="5577" spans="5:21" s="8" customFormat="1" ht="30" customHeight="1">
      <c r="E5577" s="10"/>
      <c r="K5577" s="10"/>
      <c r="M5577" s="10"/>
      <c r="N5577" s="11"/>
      <c r="O5577" s="11"/>
      <c r="P5577" s="19"/>
      <c r="Q5577" s="11"/>
      <c r="R5577" s="11"/>
      <c r="T5577" s="10"/>
      <c r="U5577" s="10"/>
    </row>
    <row r="5578" spans="5:21" s="8" customFormat="1" ht="30" customHeight="1">
      <c r="E5578" s="10"/>
      <c r="K5578" s="10"/>
      <c r="M5578" s="10"/>
      <c r="N5578" s="11"/>
      <c r="O5578" s="11"/>
      <c r="P5578" s="19"/>
      <c r="Q5578" s="11"/>
      <c r="R5578" s="11"/>
      <c r="T5578" s="10"/>
      <c r="U5578" s="10"/>
    </row>
    <row r="5579" spans="5:21" s="8" customFormat="1" ht="30" customHeight="1">
      <c r="E5579" s="10"/>
      <c r="K5579" s="10"/>
      <c r="M5579" s="10"/>
      <c r="N5579" s="11"/>
      <c r="O5579" s="11"/>
      <c r="P5579" s="19"/>
      <c r="Q5579" s="11"/>
      <c r="R5579" s="11"/>
      <c r="T5579" s="10"/>
      <c r="U5579" s="10"/>
    </row>
    <row r="5580" spans="5:21" s="8" customFormat="1" ht="30" customHeight="1">
      <c r="E5580" s="10"/>
      <c r="K5580" s="10"/>
      <c r="M5580" s="10"/>
      <c r="N5580" s="11"/>
      <c r="O5580" s="11"/>
      <c r="P5580" s="19"/>
      <c r="Q5580" s="11"/>
      <c r="R5580" s="11"/>
      <c r="T5580" s="10"/>
      <c r="U5580" s="10"/>
    </row>
    <row r="5581" spans="5:21" s="8" customFormat="1" ht="30" customHeight="1">
      <c r="E5581" s="10"/>
      <c r="K5581" s="10"/>
      <c r="M5581" s="10"/>
      <c r="N5581" s="11"/>
      <c r="O5581" s="11"/>
      <c r="P5581" s="19"/>
      <c r="Q5581" s="11"/>
      <c r="R5581" s="11"/>
      <c r="T5581" s="10"/>
      <c r="U5581" s="10"/>
    </row>
    <row r="5582" spans="5:21" s="8" customFormat="1" ht="30" customHeight="1">
      <c r="E5582" s="10"/>
      <c r="K5582" s="10"/>
      <c r="M5582" s="10"/>
      <c r="N5582" s="11"/>
      <c r="O5582" s="11"/>
      <c r="P5582" s="19"/>
      <c r="Q5582" s="11"/>
      <c r="R5582" s="11"/>
      <c r="T5582" s="10"/>
      <c r="U5582" s="10"/>
    </row>
    <row r="5583" spans="5:21" s="8" customFormat="1" ht="30" customHeight="1">
      <c r="E5583" s="10"/>
      <c r="K5583" s="10"/>
      <c r="M5583" s="10"/>
      <c r="N5583" s="11"/>
      <c r="O5583" s="11"/>
      <c r="P5583" s="19"/>
      <c r="Q5583" s="11"/>
      <c r="R5583" s="11"/>
      <c r="T5583" s="10"/>
      <c r="U5583" s="10"/>
    </row>
    <row r="5584" spans="5:21" s="8" customFormat="1" ht="30" customHeight="1">
      <c r="E5584" s="10"/>
      <c r="K5584" s="10"/>
      <c r="M5584" s="10"/>
      <c r="N5584" s="11"/>
      <c r="O5584" s="11"/>
      <c r="P5584" s="19"/>
      <c r="Q5584" s="11"/>
      <c r="R5584" s="11"/>
      <c r="T5584" s="10"/>
      <c r="U5584" s="10"/>
    </row>
    <row r="5585" spans="5:21" s="8" customFormat="1" ht="30" customHeight="1">
      <c r="E5585" s="10"/>
      <c r="K5585" s="10"/>
      <c r="M5585" s="10"/>
      <c r="N5585" s="11"/>
      <c r="O5585" s="11"/>
      <c r="P5585" s="19"/>
      <c r="Q5585" s="11"/>
      <c r="R5585" s="11"/>
      <c r="T5585" s="10"/>
      <c r="U5585" s="10"/>
    </row>
    <row r="5586" spans="5:21" s="8" customFormat="1" ht="30" customHeight="1">
      <c r="E5586" s="10"/>
      <c r="K5586" s="10"/>
      <c r="M5586" s="10"/>
      <c r="N5586" s="11"/>
      <c r="O5586" s="11"/>
      <c r="P5586" s="19"/>
      <c r="Q5586" s="11"/>
      <c r="R5586" s="11"/>
      <c r="T5586" s="10"/>
      <c r="U5586" s="10"/>
    </row>
    <row r="5587" spans="5:21" s="8" customFormat="1" ht="30" customHeight="1">
      <c r="E5587" s="10"/>
      <c r="K5587" s="10"/>
      <c r="M5587" s="10"/>
      <c r="N5587" s="11"/>
      <c r="O5587" s="11"/>
      <c r="P5587" s="19"/>
      <c r="Q5587" s="11"/>
      <c r="R5587" s="11"/>
      <c r="T5587" s="10"/>
      <c r="U5587" s="10"/>
    </row>
    <row r="5588" spans="5:21" s="8" customFormat="1" ht="30" customHeight="1">
      <c r="E5588" s="10"/>
      <c r="K5588" s="10"/>
      <c r="M5588" s="10"/>
      <c r="N5588" s="11"/>
      <c r="O5588" s="11"/>
      <c r="P5588" s="19"/>
      <c r="Q5588" s="11"/>
      <c r="R5588" s="11"/>
      <c r="T5588" s="10"/>
      <c r="U5588" s="10"/>
    </row>
    <row r="5589" spans="5:21" s="8" customFormat="1" ht="30" customHeight="1">
      <c r="E5589" s="10"/>
      <c r="K5589" s="10"/>
      <c r="M5589" s="10"/>
      <c r="N5589" s="11"/>
      <c r="O5589" s="11"/>
      <c r="P5589" s="19"/>
      <c r="Q5589" s="11"/>
      <c r="R5589" s="11"/>
      <c r="T5589" s="10"/>
      <c r="U5589" s="10"/>
    </row>
    <row r="5590" spans="5:21" s="8" customFormat="1" ht="30" customHeight="1">
      <c r="E5590" s="10"/>
      <c r="K5590" s="10"/>
      <c r="M5590" s="10"/>
      <c r="N5590" s="11"/>
      <c r="O5590" s="11"/>
      <c r="P5590" s="19"/>
      <c r="Q5590" s="11"/>
      <c r="R5590" s="11"/>
      <c r="T5590" s="10"/>
      <c r="U5590" s="10"/>
    </row>
    <row r="5591" spans="5:21" s="8" customFormat="1" ht="30" customHeight="1">
      <c r="E5591" s="10"/>
      <c r="K5591" s="10"/>
      <c r="M5591" s="10"/>
      <c r="N5591" s="11"/>
      <c r="O5591" s="11"/>
      <c r="P5591" s="19"/>
      <c r="Q5591" s="11"/>
      <c r="R5591" s="11"/>
      <c r="T5591" s="10"/>
      <c r="U5591" s="10"/>
    </row>
    <row r="5592" spans="5:21" s="8" customFormat="1" ht="30" customHeight="1">
      <c r="E5592" s="10"/>
      <c r="K5592" s="10"/>
      <c r="M5592" s="10"/>
      <c r="N5592" s="11"/>
      <c r="O5592" s="11"/>
      <c r="P5592" s="19"/>
      <c r="Q5592" s="11"/>
      <c r="R5592" s="11"/>
      <c r="T5592" s="10"/>
      <c r="U5592" s="10"/>
    </row>
    <row r="5593" spans="5:21" s="8" customFormat="1" ht="30" customHeight="1">
      <c r="E5593" s="10"/>
      <c r="K5593" s="10"/>
      <c r="M5593" s="10"/>
      <c r="N5593" s="11"/>
      <c r="O5593" s="11"/>
      <c r="P5593" s="19"/>
      <c r="Q5593" s="11"/>
      <c r="R5593" s="11"/>
      <c r="T5593" s="10"/>
      <c r="U5593" s="10"/>
    </row>
    <row r="5594" spans="5:21" s="8" customFormat="1" ht="30" customHeight="1">
      <c r="E5594" s="10"/>
      <c r="K5594" s="10"/>
      <c r="M5594" s="10"/>
      <c r="N5594" s="11"/>
      <c r="O5594" s="11"/>
      <c r="P5594" s="19"/>
      <c r="Q5594" s="11"/>
      <c r="R5594" s="11"/>
      <c r="T5594" s="10"/>
      <c r="U5594" s="10"/>
    </row>
    <row r="5595" spans="5:21" s="8" customFormat="1" ht="30" customHeight="1">
      <c r="E5595" s="10"/>
      <c r="K5595" s="10"/>
      <c r="M5595" s="10"/>
      <c r="N5595" s="11"/>
      <c r="O5595" s="11"/>
      <c r="P5595" s="19"/>
      <c r="Q5595" s="11"/>
      <c r="R5595" s="11"/>
      <c r="T5595" s="10"/>
      <c r="U5595" s="10"/>
    </row>
    <row r="5596" spans="5:21" s="8" customFormat="1" ht="30" customHeight="1">
      <c r="E5596" s="10"/>
      <c r="K5596" s="10"/>
      <c r="M5596" s="10"/>
      <c r="N5596" s="11"/>
      <c r="O5596" s="11"/>
      <c r="P5596" s="19"/>
      <c r="Q5596" s="11"/>
      <c r="R5596" s="11"/>
      <c r="T5596" s="10"/>
      <c r="U5596" s="10"/>
    </row>
    <row r="5597" spans="5:21" s="8" customFormat="1" ht="30" customHeight="1">
      <c r="E5597" s="10"/>
      <c r="K5597" s="10"/>
      <c r="M5597" s="10"/>
      <c r="N5597" s="11"/>
      <c r="O5597" s="11"/>
      <c r="P5597" s="19"/>
      <c r="Q5597" s="11"/>
      <c r="R5597" s="11"/>
      <c r="T5597" s="10"/>
      <c r="U5597" s="10"/>
    </row>
    <row r="5598" spans="5:21" s="8" customFormat="1" ht="30" customHeight="1">
      <c r="E5598" s="10"/>
      <c r="K5598" s="10"/>
      <c r="M5598" s="10"/>
      <c r="N5598" s="11"/>
      <c r="O5598" s="11"/>
      <c r="P5598" s="19"/>
      <c r="Q5598" s="11"/>
      <c r="R5598" s="11"/>
      <c r="T5598" s="10"/>
      <c r="U5598" s="10"/>
    </row>
    <row r="5599" spans="5:21" s="8" customFormat="1" ht="30" customHeight="1">
      <c r="E5599" s="10"/>
      <c r="K5599" s="10"/>
      <c r="M5599" s="10"/>
      <c r="N5599" s="11"/>
      <c r="O5599" s="11"/>
      <c r="P5599" s="19"/>
      <c r="Q5599" s="11"/>
      <c r="R5599" s="11"/>
      <c r="T5599" s="10"/>
      <c r="U5599" s="10"/>
    </row>
    <row r="5600" spans="5:21" s="8" customFormat="1" ht="30" customHeight="1">
      <c r="E5600" s="10"/>
      <c r="K5600" s="10"/>
      <c r="M5600" s="10"/>
      <c r="N5600" s="11"/>
      <c r="O5600" s="11"/>
      <c r="P5600" s="19"/>
      <c r="Q5600" s="11"/>
      <c r="R5600" s="11"/>
      <c r="T5600" s="10"/>
      <c r="U5600" s="10"/>
    </row>
    <row r="5601" spans="5:21" s="8" customFormat="1" ht="30" customHeight="1">
      <c r="E5601" s="10"/>
      <c r="K5601" s="10"/>
      <c r="M5601" s="10"/>
      <c r="N5601" s="11"/>
      <c r="O5601" s="11"/>
      <c r="P5601" s="19"/>
      <c r="Q5601" s="11"/>
      <c r="R5601" s="11"/>
      <c r="T5601" s="10"/>
      <c r="U5601" s="10"/>
    </row>
    <row r="5602" spans="5:21" s="8" customFormat="1" ht="30" customHeight="1">
      <c r="E5602" s="10"/>
      <c r="K5602" s="10"/>
      <c r="M5602" s="10"/>
      <c r="N5602" s="11"/>
      <c r="O5602" s="11"/>
      <c r="P5602" s="19"/>
      <c r="Q5602" s="11"/>
      <c r="R5602" s="11"/>
      <c r="T5602" s="10"/>
      <c r="U5602" s="10"/>
    </row>
    <row r="5603" spans="5:21" s="8" customFormat="1" ht="30" customHeight="1">
      <c r="E5603" s="10"/>
      <c r="K5603" s="10"/>
      <c r="M5603" s="10"/>
      <c r="N5603" s="11"/>
      <c r="O5603" s="11"/>
      <c r="P5603" s="19"/>
      <c r="Q5603" s="11"/>
      <c r="R5603" s="11"/>
      <c r="T5603" s="10"/>
      <c r="U5603" s="10"/>
    </row>
    <row r="5604" spans="5:21" s="8" customFormat="1" ht="30" customHeight="1">
      <c r="E5604" s="10"/>
      <c r="K5604" s="10"/>
      <c r="M5604" s="10"/>
      <c r="N5604" s="11"/>
      <c r="O5604" s="11"/>
      <c r="P5604" s="19"/>
      <c r="Q5604" s="11"/>
      <c r="R5604" s="11"/>
      <c r="T5604" s="10"/>
      <c r="U5604" s="10"/>
    </row>
    <row r="5605" spans="5:21" s="8" customFormat="1" ht="30" customHeight="1">
      <c r="E5605" s="10"/>
      <c r="K5605" s="10"/>
      <c r="M5605" s="10"/>
      <c r="N5605" s="11"/>
      <c r="O5605" s="11"/>
      <c r="P5605" s="19"/>
      <c r="Q5605" s="11"/>
      <c r="R5605" s="11"/>
      <c r="T5605" s="10"/>
      <c r="U5605" s="10"/>
    </row>
    <row r="5606" spans="5:21" s="8" customFormat="1" ht="30" customHeight="1">
      <c r="E5606" s="10"/>
      <c r="K5606" s="10"/>
      <c r="M5606" s="10"/>
      <c r="N5606" s="11"/>
      <c r="O5606" s="11"/>
      <c r="P5606" s="19"/>
      <c r="Q5606" s="11"/>
      <c r="R5606" s="11"/>
      <c r="T5606" s="10"/>
      <c r="U5606" s="10"/>
    </row>
    <row r="5607" spans="5:21" s="8" customFormat="1" ht="30" customHeight="1">
      <c r="E5607" s="10"/>
      <c r="K5607" s="10"/>
      <c r="M5607" s="10"/>
      <c r="N5607" s="11"/>
      <c r="O5607" s="11"/>
      <c r="P5607" s="19"/>
      <c r="Q5607" s="11"/>
      <c r="R5607" s="11"/>
      <c r="T5607" s="10"/>
      <c r="U5607" s="10"/>
    </row>
    <row r="5608" spans="5:21" s="8" customFormat="1" ht="30" customHeight="1">
      <c r="E5608" s="10"/>
      <c r="K5608" s="10"/>
      <c r="M5608" s="10"/>
      <c r="N5608" s="11"/>
      <c r="O5608" s="11"/>
      <c r="P5608" s="19"/>
      <c r="Q5608" s="11"/>
      <c r="R5608" s="11"/>
      <c r="T5608" s="10"/>
      <c r="U5608" s="10"/>
    </row>
    <row r="5609" spans="5:21" s="8" customFormat="1" ht="30" customHeight="1">
      <c r="E5609" s="10"/>
      <c r="K5609" s="10"/>
      <c r="M5609" s="10"/>
      <c r="N5609" s="11"/>
      <c r="O5609" s="11"/>
      <c r="P5609" s="19"/>
      <c r="Q5609" s="11"/>
      <c r="R5609" s="11"/>
      <c r="T5609" s="10"/>
      <c r="U5609" s="10"/>
    </row>
    <row r="5610" spans="5:21" s="8" customFormat="1" ht="30" customHeight="1">
      <c r="E5610" s="10"/>
      <c r="K5610" s="10"/>
      <c r="M5610" s="10"/>
      <c r="N5610" s="11"/>
      <c r="O5610" s="11"/>
      <c r="P5610" s="19"/>
      <c r="Q5610" s="11"/>
      <c r="R5610" s="11"/>
      <c r="T5610" s="10"/>
      <c r="U5610" s="10"/>
    </row>
    <row r="5611" spans="5:21" s="8" customFormat="1" ht="30" customHeight="1">
      <c r="E5611" s="10"/>
      <c r="K5611" s="10"/>
      <c r="M5611" s="10"/>
      <c r="N5611" s="11"/>
      <c r="O5611" s="11"/>
      <c r="P5611" s="19"/>
      <c r="Q5611" s="11"/>
      <c r="R5611" s="11"/>
      <c r="T5611" s="10"/>
      <c r="U5611" s="10"/>
    </row>
    <row r="5612" spans="5:21" s="8" customFormat="1" ht="30" customHeight="1">
      <c r="E5612" s="10"/>
      <c r="K5612" s="10"/>
      <c r="M5612" s="10"/>
      <c r="N5612" s="11"/>
      <c r="O5612" s="11"/>
      <c r="P5612" s="19"/>
      <c r="Q5612" s="11"/>
      <c r="R5612" s="11"/>
      <c r="T5612" s="10"/>
      <c r="U5612" s="10"/>
    </row>
    <row r="5613" spans="5:21" s="8" customFormat="1" ht="30" customHeight="1">
      <c r="E5613" s="10"/>
      <c r="K5613" s="10"/>
      <c r="M5613" s="10"/>
      <c r="N5613" s="11"/>
      <c r="O5613" s="11"/>
      <c r="P5613" s="19"/>
      <c r="Q5613" s="11"/>
      <c r="R5613" s="11"/>
      <c r="T5613" s="10"/>
      <c r="U5613" s="10"/>
    </row>
    <row r="5614" spans="5:21" s="8" customFormat="1" ht="30" customHeight="1">
      <c r="E5614" s="10"/>
      <c r="K5614" s="10"/>
      <c r="M5614" s="10"/>
      <c r="N5614" s="11"/>
      <c r="O5614" s="11"/>
      <c r="P5614" s="19"/>
      <c r="Q5614" s="11"/>
      <c r="R5614" s="11"/>
      <c r="T5614" s="10"/>
      <c r="U5614" s="10"/>
    </row>
    <row r="5615" spans="5:21" s="8" customFormat="1" ht="30" customHeight="1">
      <c r="E5615" s="10"/>
      <c r="K5615" s="10"/>
      <c r="M5615" s="10"/>
      <c r="N5615" s="11"/>
      <c r="O5615" s="11"/>
      <c r="P5615" s="19"/>
      <c r="Q5615" s="11"/>
      <c r="R5615" s="11"/>
      <c r="T5615" s="10"/>
      <c r="U5615" s="10"/>
    </row>
    <row r="5616" spans="5:21" s="8" customFormat="1" ht="30" customHeight="1">
      <c r="E5616" s="10"/>
      <c r="K5616" s="10"/>
      <c r="M5616" s="10"/>
      <c r="N5616" s="11"/>
      <c r="O5616" s="11"/>
      <c r="P5616" s="19"/>
      <c r="Q5616" s="11"/>
      <c r="R5616" s="11"/>
      <c r="T5616" s="10"/>
      <c r="U5616" s="10"/>
    </row>
    <row r="5617" spans="5:21" s="8" customFormat="1" ht="30" customHeight="1">
      <c r="E5617" s="10"/>
      <c r="K5617" s="10"/>
      <c r="M5617" s="10"/>
      <c r="N5617" s="11"/>
      <c r="O5617" s="11"/>
      <c r="P5617" s="19"/>
      <c r="Q5617" s="11"/>
      <c r="R5617" s="11"/>
      <c r="T5617" s="10"/>
      <c r="U5617" s="10"/>
    </row>
    <row r="5618" spans="5:21" s="8" customFormat="1" ht="30" customHeight="1">
      <c r="E5618" s="10"/>
      <c r="K5618" s="10"/>
      <c r="M5618" s="10"/>
      <c r="N5618" s="11"/>
      <c r="O5618" s="11"/>
      <c r="P5618" s="19"/>
      <c r="Q5618" s="11"/>
      <c r="R5618" s="11"/>
      <c r="T5618" s="10"/>
      <c r="U5618" s="10"/>
    </row>
    <row r="5619" spans="5:21" s="8" customFormat="1" ht="30" customHeight="1">
      <c r="E5619" s="10"/>
      <c r="K5619" s="10"/>
      <c r="M5619" s="10"/>
      <c r="N5619" s="11"/>
      <c r="O5619" s="11"/>
      <c r="P5619" s="19"/>
      <c r="Q5619" s="11"/>
      <c r="R5619" s="11"/>
      <c r="T5619" s="10"/>
      <c r="U5619" s="10"/>
    </row>
    <row r="5620" spans="5:21" s="8" customFormat="1" ht="30" customHeight="1">
      <c r="E5620" s="10"/>
      <c r="K5620" s="10"/>
      <c r="M5620" s="10"/>
      <c r="N5620" s="11"/>
      <c r="O5620" s="11"/>
      <c r="P5620" s="19"/>
      <c r="Q5620" s="11"/>
      <c r="R5620" s="11"/>
      <c r="T5620" s="10"/>
      <c r="U5620" s="10"/>
    </row>
    <row r="5621" spans="5:21" s="8" customFormat="1" ht="30" customHeight="1">
      <c r="E5621" s="10"/>
      <c r="K5621" s="10"/>
      <c r="M5621" s="10"/>
      <c r="N5621" s="11"/>
      <c r="O5621" s="11"/>
      <c r="P5621" s="19"/>
      <c r="Q5621" s="11"/>
      <c r="R5621" s="11"/>
      <c r="T5621" s="10"/>
      <c r="U5621" s="10"/>
    </row>
    <row r="5622" spans="5:21" s="8" customFormat="1" ht="30" customHeight="1">
      <c r="E5622" s="10"/>
      <c r="K5622" s="10"/>
      <c r="M5622" s="10"/>
      <c r="N5622" s="11"/>
      <c r="O5622" s="11"/>
      <c r="P5622" s="19"/>
      <c r="Q5622" s="11"/>
      <c r="R5622" s="11"/>
      <c r="T5622" s="10"/>
      <c r="U5622" s="10"/>
    </row>
    <row r="5623" spans="5:21" s="8" customFormat="1" ht="30" customHeight="1">
      <c r="E5623" s="10"/>
      <c r="K5623" s="10"/>
      <c r="M5623" s="10"/>
      <c r="N5623" s="11"/>
      <c r="O5623" s="11"/>
      <c r="P5623" s="19"/>
      <c r="Q5623" s="11"/>
      <c r="R5623" s="11"/>
      <c r="T5623" s="10"/>
      <c r="U5623" s="10"/>
    </row>
    <row r="5624" spans="5:21" s="8" customFormat="1" ht="30" customHeight="1">
      <c r="E5624" s="10"/>
      <c r="K5624" s="10"/>
      <c r="M5624" s="10"/>
      <c r="N5624" s="11"/>
      <c r="O5624" s="11"/>
      <c r="P5624" s="19"/>
      <c r="Q5624" s="11"/>
      <c r="R5624" s="11"/>
      <c r="T5624" s="10"/>
      <c r="U5624" s="10"/>
    </row>
    <row r="5625" spans="5:21" s="8" customFormat="1" ht="30" customHeight="1">
      <c r="E5625" s="10"/>
      <c r="K5625" s="10"/>
      <c r="M5625" s="10"/>
      <c r="N5625" s="11"/>
      <c r="O5625" s="11"/>
      <c r="P5625" s="19"/>
      <c r="Q5625" s="11"/>
      <c r="R5625" s="11"/>
      <c r="T5625" s="10"/>
      <c r="U5625" s="10"/>
    </row>
    <row r="5626" spans="5:21" s="8" customFormat="1" ht="30" customHeight="1">
      <c r="E5626" s="10"/>
      <c r="K5626" s="10"/>
      <c r="M5626" s="10"/>
      <c r="N5626" s="11"/>
      <c r="O5626" s="11"/>
      <c r="P5626" s="19"/>
      <c r="Q5626" s="11"/>
      <c r="R5626" s="11"/>
      <c r="T5626" s="10"/>
      <c r="U5626" s="10"/>
    </row>
    <row r="5627" spans="5:21" s="8" customFormat="1" ht="30" customHeight="1">
      <c r="E5627" s="10"/>
      <c r="K5627" s="10"/>
      <c r="M5627" s="10"/>
      <c r="N5627" s="11"/>
      <c r="O5627" s="11"/>
      <c r="P5627" s="19"/>
      <c r="Q5627" s="11"/>
      <c r="R5627" s="11"/>
      <c r="T5627" s="10"/>
      <c r="U5627" s="10"/>
    </row>
    <row r="5628" spans="5:21" s="8" customFormat="1" ht="30" customHeight="1">
      <c r="E5628" s="10"/>
      <c r="K5628" s="10"/>
      <c r="M5628" s="10"/>
      <c r="N5628" s="11"/>
      <c r="O5628" s="11"/>
      <c r="P5628" s="19"/>
      <c r="Q5628" s="11"/>
      <c r="R5628" s="11"/>
      <c r="T5628" s="10"/>
      <c r="U5628" s="10"/>
    </row>
    <row r="5629" spans="5:21" s="8" customFormat="1" ht="30" customHeight="1">
      <c r="E5629" s="10"/>
      <c r="K5629" s="10"/>
      <c r="M5629" s="10"/>
      <c r="N5629" s="11"/>
      <c r="O5629" s="11"/>
      <c r="P5629" s="19"/>
      <c r="Q5629" s="11"/>
      <c r="R5629" s="11"/>
      <c r="T5629" s="10"/>
      <c r="U5629" s="10"/>
    </row>
    <row r="5630" spans="5:21" s="8" customFormat="1" ht="30" customHeight="1">
      <c r="E5630" s="10"/>
      <c r="K5630" s="10"/>
      <c r="M5630" s="10"/>
      <c r="N5630" s="11"/>
      <c r="O5630" s="11"/>
      <c r="P5630" s="19"/>
      <c r="Q5630" s="11"/>
      <c r="R5630" s="11"/>
      <c r="T5630" s="10"/>
      <c r="U5630" s="10"/>
    </row>
    <row r="5631" spans="5:21" s="8" customFormat="1" ht="30" customHeight="1">
      <c r="E5631" s="10"/>
      <c r="K5631" s="10"/>
      <c r="M5631" s="10"/>
      <c r="N5631" s="11"/>
      <c r="O5631" s="11"/>
      <c r="P5631" s="19"/>
      <c r="Q5631" s="11"/>
      <c r="R5631" s="11"/>
      <c r="T5631" s="10"/>
      <c r="U5631" s="10"/>
    </row>
    <row r="5632" spans="5:21" s="8" customFormat="1" ht="30" customHeight="1">
      <c r="E5632" s="10"/>
      <c r="K5632" s="10"/>
      <c r="M5632" s="10"/>
      <c r="N5632" s="11"/>
      <c r="O5632" s="11"/>
      <c r="P5632" s="19"/>
      <c r="Q5632" s="11"/>
      <c r="R5632" s="11"/>
      <c r="T5632" s="10"/>
      <c r="U5632" s="10"/>
    </row>
    <row r="5633" spans="5:21" s="8" customFormat="1" ht="30" customHeight="1">
      <c r="E5633" s="10"/>
      <c r="K5633" s="10"/>
      <c r="M5633" s="10"/>
      <c r="N5633" s="11"/>
      <c r="O5633" s="11"/>
      <c r="P5633" s="19"/>
      <c r="Q5633" s="11"/>
      <c r="R5633" s="11"/>
      <c r="T5633" s="10"/>
      <c r="U5633" s="10"/>
    </row>
    <row r="5634" spans="5:21" s="8" customFormat="1" ht="30" customHeight="1">
      <c r="E5634" s="10"/>
      <c r="K5634" s="10"/>
      <c r="M5634" s="10"/>
      <c r="N5634" s="11"/>
      <c r="O5634" s="11"/>
      <c r="P5634" s="19"/>
      <c r="Q5634" s="11"/>
      <c r="R5634" s="11"/>
      <c r="T5634" s="10"/>
      <c r="U5634" s="10"/>
    </row>
    <row r="5635" spans="5:21" s="8" customFormat="1" ht="30" customHeight="1">
      <c r="E5635" s="10"/>
      <c r="K5635" s="10"/>
      <c r="M5635" s="10"/>
      <c r="N5635" s="11"/>
      <c r="O5635" s="11"/>
      <c r="P5635" s="19"/>
      <c r="Q5635" s="11"/>
      <c r="R5635" s="11"/>
      <c r="T5635" s="10"/>
      <c r="U5635" s="10"/>
    </row>
    <row r="5636" spans="5:21" s="8" customFormat="1" ht="30" customHeight="1">
      <c r="E5636" s="10"/>
      <c r="K5636" s="10"/>
      <c r="M5636" s="10"/>
      <c r="N5636" s="11"/>
      <c r="O5636" s="11"/>
      <c r="P5636" s="19"/>
      <c r="Q5636" s="11"/>
      <c r="R5636" s="11"/>
      <c r="T5636" s="10"/>
      <c r="U5636" s="10"/>
    </row>
    <row r="5637" spans="5:21" s="8" customFormat="1" ht="30" customHeight="1">
      <c r="E5637" s="10"/>
      <c r="K5637" s="10"/>
      <c r="M5637" s="10"/>
      <c r="N5637" s="11"/>
      <c r="O5637" s="11"/>
      <c r="P5637" s="19"/>
      <c r="Q5637" s="11"/>
      <c r="R5637" s="11"/>
      <c r="T5637" s="10"/>
      <c r="U5637" s="10"/>
    </row>
    <row r="5638" spans="5:21" s="8" customFormat="1" ht="30" customHeight="1">
      <c r="E5638" s="10"/>
      <c r="K5638" s="10"/>
      <c r="M5638" s="10"/>
      <c r="N5638" s="11"/>
      <c r="O5638" s="11"/>
      <c r="P5638" s="19"/>
      <c r="Q5638" s="11"/>
      <c r="R5638" s="11"/>
      <c r="T5638" s="10"/>
      <c r="U5638" s="10"/>
    </row>
    <row r="5639" spans="5:21" s="8" customFormat="1" ht="30" customHeight="1">
      <c r="E5639" s="10"/>
      <c r="K5639" s="10"/>
      <c r="M5639" s="10"/>
      <c r="N5639" s="11"/>
      <c r="O5639" s="11"/>
      <c r="P5639" s="19"/>
      <c r="Q5639" s="11"/>
      <c r="R5639" s="11"/>
      <c r="T5639" s="10"/>
      <c r="U5639" s="10"/>
    </row>
    <row r="5640" spans="5:21" s="8" customFormat="1" ht="30" customHeight="1">
      <c r="E5640" s="10"/>
      <c r="K5640" s="10"/>
      <c r="M5640" s="10"/>
      <c r="N5640" s="11"/>
      <c r="O5640" s="11"/>
      <c r="P5640" s="19"/>
      <c r="Q5640" s="11"/>
      <c r="R5640" s="11"/>
      <c r="T5640" s="10"/>
      <c r="U5640" s="10"/>
    </row>
    <row r="5641" spans="5:21" s="8" customFormat="1" ht="30" customHeight="1">
      <c r="E5641" s="10"/>
      <c r="K5641" s="10"/>
      <c r="M5641" s="10"/>
      <c r="N5641" s="11"/>
      <c r="O5641" s="11"/>
      <c r="P5641" s="19"/>
      <c r="Q5641" s="11"/>
      <c r="R5641" s="11"/>
      <c r="T5641" s="10"/>
      <c r="U5641" s="10"/>
    </row>
    <row r="5642" spans="5:21" s="8" customFormat="1" ht="30" customHeight="1">
      <c r="E5642" s="10"/>
      <c r="K5642" s="10"/>
      <c r="M5642" s="10"/>
      <c r="N5642" s="11"/>
      <c r="O5642" s="11"/>
      <c r="P5642" s="19"/>
      <c r="Q5642" s="11"/>
      <c r="R5642" s="11"/>
      <c r="T5642" s="10"/>
      <c r="U5642" s="10"/>
    </row>
    <row r="5643" spans="5:21" s="8" customFormat="1" ht="30" customHeight="1">
      <c r="E5643" s="10"/>
      <c r="K5643" s="10"/>
      <c r="M5643" s="10"/>
      <c r="N5643" s="11"/>
      <c r="O5643" s="11"/>
      <c r="P5643" s="19"/>
      <c r="Q5643" s="11"/>
      <c r="R5643" s="11"/>
      <c r="T5643" s="10"/>
      <c r="U5643" s="10"/>
    </row>
    <row r="5644" spans="5:21" s="8" customFormat="1" ht="30" customHeight="1">
      <c r="E5644" s="10"/>
      <c r="K5644" s="10"/>
      <c r="M5644" s="10"/>
      <c r="N5644" s="11"/>
      <c r="O5644" s="11"/>
      <c r="P5644" s="19"/>
      <c r="Q5644" s="11"/>
      <c r="R5644" s="11"/>
      <c r="T5644" s="10"/>
      <c r="U5644" s="10"/>
    </row>
    <row r="5645" spans="5:21" s="8" customFormat="1" ht="30" customHeight="1">
      <c r="E5645" s="10"/>
      <c r="K5645" s="10"/>
      <c r="M5645" s="10"/>
      <c r="N5645" s="11"/>
      <c r="O5645" s="11"/>
      <c r="P5645" s="19"/>
      <c r="Q5645" s="11"/>
      <c r="R5645" s="11"/>
      <c r="T5645" s="10"/>
      <c r="U5645" s="10"/>
    </row>
    <row r="5646" spans="5:21" s="8" customFormat="1" ht="30" customHeight="1">
      <c r="E5646" s="10"/>
      <c r="K5646" s="10"/>
      <c r="M5646" s="10"/>
      <c r="N5646" s="11"/>
      <c r="O5646" s="11"/>
      <c r="P5646" s="19"/>
      <c r="Q5646" s="11"/>
      <c r="R5646" s="11"/>
      <c r="T5646" s="10"/>
      <c r="U5646" s="10"/>
    </row>
    <row r="5647" spans="5:21" s="8" customFormat="1" ht="30" customHeight="1">
      <c r="E5647" s="10"/>
      <c r="K5647" s="10"/>
      <c r="M5647" s="10"/>
      <c r="N5647" s="11"/>
      <c r="O5647" s="11"/>
      <c r="P5647" s="19"/>
      <c r="Q5647" s="11"/>
      <c r="R5647" s="11"/>
      <c r="T5647" s="10"/>
      <c r="U5647" s="10"/>
    </row>
    <row r="5648" spans="5:21" s="8" customFormat="1" ht="30" customHeight="1">
      <c r="E5648" s="10"/>
      <c r="K5648" s="10"/>
      <c r="M5648" s="10"/>
      <c r="N5648" s="11"/>
      <c r="O5648" s="11"/>
      <c r="P5648" s="19"/>
      <c r="Q5648" s="11"/>
      <c r="R5648" s="11"/>
      <c r="T5648" s="10"/>
      <c r="U5648" s="10"/>
    </row>
    <row r="5649" spans="5:21" s="8" customFormat="1" ht="30" customHeight="1">
      <c r="E5649" s="10"/>
      <c r="K5649" s="10"/>
      <c r="M5649" s="10"/>
      <c r="N5649" s="11"/>
      <c r="O5649" s="11"/>
      <c r="P5649" s="19"/>
      <c r="Q5649" s="11"/>
      <c r="R5649" s="11"/>
      <c r="T5649" s="10"/>
      <c r="U5649" s="10"/>
    </row>
    <row r="5650" spans="5:21" s="8" customFormat="1" ht="30" customHeight="1">
      <c r="E5650" s="10"/>
      <c r="K5650" s="10"/>
      <c r="M5650" s="10"/>
      <c r="N5650" s="11"/>
      <c r="O5650" s="11"/>
      <c r="P5650" s="19"/>
      <c r="Q5650" s="11"/>
      <c r="R5650" s="11"/>
      <c r="T5650" s="10"/>
      <c r="U5650" s="10"/>
    </row>
    <row r="5651" spans="5:21" s="8" customFormat="1" ht="30" customHeight="1">
      <c r="E5651" s="10"/>
      <c r="K5651" s="10"/>
      <c r="M5651" s="10"/>
      <c r="N5651" s="11"/>
      <c r="O5651" s="11"/>
      <c r="P5651" s="19"/>
      <c r="Q5651" s="11"/>
      <c r="R5651" s="11"/>
      <c r="T5651" s="10"/>
      <c r="U5651" s="10"/>
    </row>
    <row r="5652" spans="5:21" s="8" customFormat="1" ht="30" customHeight="1">
      <c r="E5652" s="10"/>
      <c r="K5652" s="10"/>
      <c r="M5652" s="10"/>
      <c r="N5652" s="11"/>
      <c r="O5652" s="11"/>
      <c r="P5652" s="19"/>
      <c r="Q5652" s="11"/>
      <c r="R5652" s="11"/>
      <c r="T5652" s="10"/>
      <c r="U5652" s="10"/>
    </row>
    <row r="5653" spans="5:21" s="8" customFormat="1" ht="30" customHeight="1">
      <c r="E5653" s="10"/>
      <c r="K5653" s="10"/>
      <c r="M5653" s="10"/>
      <c r="N5653" s="11"/>
      <c r="O5653" s="11"/>
      <c r="P5653" s="19"/>
      <c r="Q5653" s="11"/>
      <c r="R5653" s="11"/>
      <c r="T5653" s="10"/>
      <c r="U5653" s="10"/>
    </row>
    <row r="5654" spans="5:21" s="8" customFormat="1" ht="30" customHeight="1">
      <c r="E5654" s="10"/>
      <c r="K5654" s="10"/>
      <c r="M5654" s="10"/>
      <c r="N5654" s="11"/>
      <c r="O5654" s="11"/>
      <c r="P5654" s="19"/>
      <c r="Q5654" s="11"/>
      <c r="R5654" s="11"/>
      <c r="T5654" s="10"/>
      <c r="U5654" s="10"/>
    </row>
    <row r="5655" spans="5:21" s="8" customFormat="1" ht="30" customHeight="1">
      <c r="E5655" s="10"/>
      <c r="K5655" s="10"/>
      <c r="M5655" s="10"/>
      <c r="N5655" s="11"/>
      <c r="O5655" s="11"/>
      <c r="P5655" s="19"/>
      <c r="Q5655" s="11"/>
      <c r="R5655" s="11"/>
      <c r="T5655" s="10"/>
      <c r="U5655" s="10"/>
    </row>
    <row r="5656" spans="5:21" s="8" customFormat="1" ht="30" customHeight="1">
      <c r="E5656" s="10"/>
      <c r="K5656" s="10"/>
      <c r="M5656" s="10"/>
      <c r="N5656" s="11"/>
      <c r="O5656" s="11"/>
      <c r="P5656" s="19"/>
      <c r="Q5656" s="11"/>
      <c r="R5656" s="11"/>
      <c r="T5656" s="10"/>
      <c r="U5656" s="10"/>
    </row>
    <row r="5657" spans="5:21" s="8" customFormat="1" ht="30" customHeight="1">
      <c r="E5657" s="10"/>
      <c r="K5657" s="10"/>
      <c r="M5657" s="10"/>
      <c r="N5657" s="11"/>
      <c r="O5657" s="11"/>
      <c r="P5657" s="19"/>
      <c r="Q5657" s="11"/>
      <c r="R5657" s="11"/>
      <c r="T5657" s="10"/>
      <c r="U5657" s="10"/>
    </row>
    <row r="5658" spans="5:21" s="8" customFormat="1" ht="30" customHeight="1">
      <c r="E5658" s="10"/>
      <c r="K5658" s="10"/>
      <c r="M5658" s="10"/>
      <c r="N5658" s="11"/>
      <c r="O5658" s="11"/>
      <c r="P5658" s="19"/>
      <c r="Q5658" s="11"/>
      <c r="R5658" s="11"/>
      <c r="T5658" s="10"/>
      <c r="U5658" s="10"/>
    </row>
    <row r="5659" spans="5:21" s="8" customFormat="1" ht="30" customHeight="1">
      <c r="E5659" s="10"/>
      <c r="K5659" s="10"/>
      <c r="M5659" s="10"/>
      <c r="N5659" s="11"/>
      <c r="O5659" s="11"/>
      <c r="P5659" s="19"/>
      <c r="Q5659" s="11"/>
      <c r="R5659" s="11"/>
      <c r="T5659" s="10"/>
      <c r="U5659" s="10"/>
    </row>
    <row r="5660" spans="5:21" s="8" customFormat="1" ht="30" customHeight="1">
      <c r="E5660" s="10"/>
      <c r="K5660" s="10"/>
      <c r="M5660" s="10"/>
      <c r="N5660" s="11"/>
      <c r="O5660" s="11"/>
      <c r="P5660" s="19"/>
      <c r="Q5660" s="11"/>
      <c r="R5660" s="11"/>
      <c r="T5660" s="10"/>
      <c r="U5660" s="10"/>
    </row>
    <row r="5661" spans="5:21" s="8" customFormat="1" ht="30" customHeight="1">
      <c r="E5661" s="10"/>
      <c r="K5661" s="10"/>
      <c r="M5661" s="10"/>
      <c r="N5661" s="11"/>
      <c r="O5661" s="11"/>
      <c r="P5661" s="19"/>
      <c r="Q5661" s="11"/>
      <c r="R5661" s="11"/>
      <c r="T5661" s="10"/>
      <c r="U5661" s="10"/>
    </row>
    <row r="5662" spans="5:21" s="8" customFormat="1" ht="30" customHeight="1">
      <c r="E5662" s="10"/>
      <c r="K5662" s="10"/>
      <c r="M5662" s="10"/>
      <c r="N5662" s="11"/>
      <c r="O5662" s="11"/>
      <c r="P5662" s="19"/>
      <c r="Q5662" s="11"/>
      <c r="R5662" s="11"/>
      <c r="T5662" s="10"/>
      <c r="U5662" s="10"/>
    </row>
    <row r="5663" spans="5:21" s="8" customFormat="1" ht="30" customHeight="1">
      <c r="E5663" s="10"/>
      <c r="K5663" s="10"/>
      <c r="M5663" s="10"/>
      <c r="N5663" s="11"/>
      <c r="O5663" s="11"/>
      <c r="P5663" s="19"/>
      <c r="Q5663" s="11"/>
      <c r="R5663" s="11"/>
      <c r="T5663" s="10"/>
      <c r="U5663" s="10"/>
    </row>
    <row r="5664" spans="5:21" s="8" customFormat="1" ht="30" customHeight="1">
      <c r="E5664" s="10"/>
      <c r="K5664" s="10"/>
      <c r="M5664" s="10"/>
      <c r="N5664" s="11"/>
      <c r="O5664" s="11"/>
      <c r="P5664" s="19"/>
      <c r="Q5664" s="11"/>
      <c r="R5664" s="11"/>
      <c r="T5664" s="10"/>
      <c r="U5664" s="10"/>
    </row>
    <row r="5665" spans="5:21" s="8" customFormat="1" ht="30" customHeight="1">
      <c r="E5665" s="10"/>
      <c r="K5665" s="10"/>
      <c r="M5665" s="10"/>
      <c r="N5665" s="11"/>
      <c r="O5665" s="11"/>
      <c r="P5665" s="19"/>
      <c r="Q5665" s="11"/>
      <c r="R5665" s="11"/>
      <c r="T5665" s="10"/>
      <c r="U5665" s="10"/>
    </row>
    <row r="5666" spans="5:21" s="8" customFormat="1" ht="30" customHeight="1">
      <c r="E5666" s="10"/>
      <c r="K5666" s="10"/>
      <c r="M5666" s="10"/>
      <c r="N5666" s="11"/>
      <c r="O5666" s="11"/>
      <c r="P5666" s="19"/>
      <c r="Q5666" s="11"/>
      <c r="R5666" s="11"/>
      <c r="T5666" s="10"/>
      <c r="U5666" s="10"/>
    </row>
    <row r="5667" spans="5:21" s="8" customFormat="1" ht="30" customHeight="1">
      <c r="E5667" s="10"/>
      <c r="K5667" s="10"/>
      <c r="M5667" s="10"/>
      <c r="N5667" s="11"/>
      <c r="O5667" s="11"/>
      <c r="P5667" s="19"/>
      <c r="Q5667" s="11"/>
      <c r="R5667" s="11"/>
      <c r="T5667" s="10"/>
      <c r="U5667" s="10"/>
    </row>
    <row r="5668" spans="5:21" s="8" customFormat="1" ht="30" customHeight="1">
      <c r="E5668" s="10"/>
      <c r="K5668" s="10"/>
      <c r="M5668" s="10"/>
      <c r="N5668" s="11"/>
      <c r="O5668" s="11"/>
      <c r="P5668" s="19"/>
      <c r="Q5668" s="11"/>
      <c r="R5668" s="11"/>
      <c r="T5668" s="10"/>
      <c r="U5668" s="10"/>
    </row>
    <row r="5669" spans="5:21" s="8" customFormat="1" ht="30" customHeight="1">
      <c r="E5669" s="10"/>
      <c r="K5669" s="10"/>
      <c r="M5669" s="10"/>
      <c r="N5669" s="11"/>
      <c r="O5669" s="11"/>
      <c r="P5669" s="19"/>
      <c r="Q5669" s="11"/>
      <c r="R5669" s="11"/>
      <c r="T5669" s="10"/>
      <c r="U5669" s="10"/>
    </row>
    <row r="5670" spans="5:21" s="8" customFormat="1" ht="30" customHeight="1">
      <c r="E5670" s="10"/>
      <c r="K5670" s="10"/>
      <c r="M5670" s="10"/>
      <c r="N5670" s="11"/>
      <c r="O5670" s="11"/>
      <c r="P5670" s="19"/>
      <c r="Q5670" s="11"/>
      <c r="R5670" s="11"/>
      <c r="T5670" s="10"/>
      <c r="U5670" s="10"/>
    </row>
    <row r="5671" spans="5:21" s="8" customFormat="1" ht="30" customHeight="1">
      <c r="E5671" s="10"/>
      <c r="K5671" s="10"/>
      <c r="M5671" s="10"/>
      <c r="N5671" s="11"/>
      <c r="O5671" s="11"/>
      <c r="P5671" s="19"/>
      <c r="Q5671" s="11"/>
      <c r="R5671" s="11"/>
      <c r="T5671" s="10"/>
      <c r="U5671" s="10"/>
    </row>
    <row r="5672" spans="5:21" s="8" customFormat="1" ht="30" customHeight="1">
      <c r="E5672" s="10"/>
      <c r="K5672" s="10"/>
      <c r="M5672" s="10"/>
      <c r="N5672" s="11"/>
      <c r="O5672" s="11"/>
      <c r="P5672" s="19"/>
      <c r="Q5672" s="11"/>
      <c r="R5672" s="11"/>
      <c r="T5672" s="10"/>
      <c r="U5672" s="10"/>
    </row>
    <row r="5673" spans="5:21" s="8" customFormat="1" ht="30" customHeight="1">
      <c r="E5673" s="10"/>
      <c r="K5673" s="10"/>
      <c r="M5673" s="10"/>
      <c r="N5673" s="11"/>
      <c r="O5673" s="11"/>
      <c r="P5673" s="19"/>
      <c r="Q5673" s="11"/>
      <c r="R5673" s="11"/>
      <c r="T5673" s="10"/>
      <c r="U5673" s="10"/>
    </row>
    <row r="5674" spans="5:21" s="8" customFormat="1" ht="30" customHeight="1">
      <c r="E5674" s="10"/>
      <c r="K5674" s="10"/>
      <c r="M5674" s="10"/>
      <c r="N5674" s="11"/>
      <c r="O5674" s="11"/>
      <c r="P5674" s="19"/>
      <c r="Q5674" s="11"/>
      <c r="R5674" s="11"/>
      <c r="T5674" s="10"/>
      <c r="U5674" s="10"/>
    </row>
    <row r="5675" spans="5:21" s="8" customFormat="1" ht="30" customHeight="1">
      <c r="E5675" s="10"/>
      <c r="K5675" s="10"/>
      <c r="M5675" s="10"/>
      <c r="N5675" s="11"/>
      <c r="O5675" s="11"/>
      <c r="P5675" s="19"/>
      <c r="Q5675" s="11"/>
      <c r="R5675" s="11"/>
      <c r="T5675" s="10"/>
      <c r="U5675" s="10"/>
    </row>
    <row r="5676" spans="5:21" s="8" customFormat="1" ht="30" customHeight="1">
      <c r="E5676" s="10"/>
      <c r="K5676" s="10"/>
      <c r="M5676" s="10"/>
      <c r="N5676" s="11"/>
      <c r="O5676" s="11"/>
      <c r="P5676" s="19"/>
      <c r="Q5676" s="11"/>
      <c r="R5676" s="11"/>
      <c r="T5676" s="10"/>
      <c r="U5676" s="10"/>
    </row>
    <row r="5677" spans="5:21" s="8" customFormat="1" ht="30" customHeight="1">
      <c r="E5677" s="10"/>
      <c r="K5677" s="10"/>
      <c r="M5677" s="10"/>
      <c r="N5677" s="11"/>
      <c r="O5677" s="11"/>
      <c r="P5677" s="19"/>
      <c r="Q5677" s="11"/>
      <c r="R5677" s="11"/>
      <c r="T5677" s="10"/>
      <c r="U5677" s="10"/>
    </row>
    <row r="5678" spans="5:21" s="8" customFormat="1" ht="30" customHeight="1">
      <c r="E5678" s="10"/>
      <c r="K5678" s="10"/>
      <c r="M5678" s="10"/>
      <c r="N5678" s="11"/>
      <c r="O5678" s="11"/>
      <c r="P5678" s="19"/>
      <c r="Q5678" s="11"/>
      <c r="R5678" s="11"/>
      <c r="T5678" s="10"/>
      <c r="U5678" s="10"/>
    </row>
    <row r="5679" spans="5:21" s="8" customFormat="1" ht="30" customHeight="1">
      <c r="E5679" s="10"/>
      <c r="K5679" s="10"/>
      <c r="M5679" s="10"/>
      <c r="N5679" s="11"/>
      <c r="O5679" s="11"/>
      <c r="P5679" s="19"/>
      <c r="Q5679" s="11"/>
      <c r="R5679" s="11"/>
      <c r="T5679" s="10"/>
      <c r="U5679" s="10"/>
    </row>
    <row r="5680" spans="5:21" s="8" customFormat="1" ht="30" customHeight="1">
      <c r="E5680" s="10"/>
      <c r="K5680" s="10"/>
      <c r="M5680" s="10"/>
      <c r="N5680" s="11"/>
      <c r="O5680" s="11"/>
      <c r="P5680" s="19"/>
      <c r="Q5680" s="11"/>
      <c r="R5680" s="11"/>
      <c r="T5680" s="10"/>
      <c r="U5680" s="10"/>
    </row>
    <row r="5681" spans="5:21" s="8" customFormat="1" ht="30" customHeight="1">
      <c r="E5681" s="10"/>
      <c r="K5681" s="10"/>
      <c r="M5681" s="10"/>
      <c r="N5681" s="11"/>
      <c r="O5681" s="11"/>
      <c r="P5681" s="19"/>
      <c r="Q5681" s="11"/>
      <c r="R5681" s="11"/>
      <c r="T5681" s="10"/>
      <c r="U5681" s="10"/>
    </row>
    <row r="5682" spans="5:21" s="8" customFormat="1" ht="30" customHeight="1">
      <c r="E5682" s="10"/>
      <c r="K5682" s="10"/>
      <c r="M5682" s="10"/>
      <c r="N5682" s="11"/>
      <c r="O5682" s="11"/>
      <c r="P5682" s="19"/>
      <c r="Q5682" s="11"/>
      <c r="R5682" s="11"/>
      <c r="T5682" s="10"/>
      <c r="U5682" s="10"/>
    </row>
    <row r="5683" spans="5:21" s="8" customFormat="1" ht="30" customHeight="1">
      <c r="E5683" s="10"/>
      <c r="K5683" s="10"/>
      <c r="M5683" s="10"/>
      <c r="N5683" s="11"/>
      <c r="O5683" s="11"/>
      <c r="P5683" s="19"/>
      <c r="Q5683" s="11"/>
      <c r="R5683" s="11"/>
      <c r="T5683" s="10"/>
      <c r="U5683" s="10"/>
    </row>
    <row r="5684" spans="5:21" s="8" customFormat="1" ht="30" customHeight="1">
      <c r="E5684" s="10"/>
      <c r="K5684" s="10"/>
      <c r="M5684" s="10"/>
      <c r="N5684" s="11"/>
      <c r="O5684" s="11"/>
      <c r="P5684" s="19"/>
      <c r="Q5684" s="11"/>
      <c r="R5684" s="11"/>
      <c r="T5684" s="10"/>
      <c r="U5684" s="10"/>
    </row>
    <row r="5685" spans="5:21" s="8" customFormat="1" ht="30" customHeight="1">
      <c r="E5685" s="10"/>
      <c r="K5685" s="10"/>
      <c r="M5685" s="10"/>
      <c r="N5685" s="11"/>
      <c r="O5685" s="11"/>
      <c r="P5685" s="19"/>
      <c r="Q5685" s="11"/>
      <c r="R5685" s="11"/>
      <c r="T5685" s="10"/>
      <c r="U5685" s="10"/>
    </row>
    <row r="5686" spans="5:21" s="8" customFormat="1" ht="30" customHeight="1">
      <c r="E5686" s="10"/>
      <c r="K5686" s="10"/>
      <c r="M5686" s="10"/>
      <c r="N5686" s="11"/>
      <c r="O5686" s="11"/>
      <c r="P5686" s="19"/>
      <c r="Q5686" s="11"/>
      <c r="R5686" s="11"/>
      <c r="T5686" s="10"/>
      <c r="U5686" s="10"/>
    </row>
    <row r="5687" spans="5:21" s="8" customFormat="1" ht="30" customHeight="1">
      <c r="E5687" s="10"/>
      <c r="K5687" s="10"/>
      <c r="M5687" s="10"/>
      <c r="N5687" s="11"/>
      <c r="O5687" s="11"/>
      <c r="P5687" s="19"/>
      <c r="Q5687" s="11"/>
      <c r="R5687" s="11"/>
      <c r="T5687" s="10"/>
      <c r="U5687" s="10"/>
    </row>
    <row r="5688" spans="5:21" s="8" customFormat="1" ht="30" customHeight="1">
      <c r="E5688" s="10"/>
      <c r="K5688" s="10"/>
      <c r="M5688" s="10"/>
      <c r="N5688" s="11"/>
      <c r="O5688" s="11"/>
      <c r="P5688" s="19"/>
      <c r="Q5688" s="11"/>
      <c r="R5688" s="11"/>
      <c r="T5688" s="10"/>
      <c r="U5688" s="10"/>
    </row>
    <row r="5689" spans="5:21" s="8" customFormat="1" ht="30" customHeight="1">
      <c r="E5689" s="10"/>
      <c r="K5689" s="10"/>
      <c r="M5689" s="10"/>
      <c r="N5689" s="11"/>
      <c r="O5689" s="11"/>
      <c r="P5689" s="19"/>
      <c r="Q5689" s="11"/>
      <c r="R5689" s="11"/>
      <c r="T5689" s="10"/>
      <c r="U5689" s="10"/>
    </row>
    <row r="5690" spans="5:21" s="8" customFormat="1" ht="30" customHeight="1">
      <c r="E5690" s="10"/>
      <c r="K5690" s="10"/>
      <c r="M5690" s="10"/>
      <c r="N5690" s="11"/>
      <c r="O5690" s="11"/>
      <c r="P5690" s="19"/>
      <c r="Q5690" s="11"/>
      <c r="R5690" s="11"/>
      <c r="T5690" s="10"/>
      <c r="U5690" s="10"/>
    </row>
    <row r="5691" spans="5:21" s="8" customFormat="1" ht="30" customHeight="1">
      <c r="E5691" s="10"/>
      <c r="K5691" s="10"/>
      <c r="M5691" s="10"/>
      <c r="N5691" s="11"/>
      <c r="O5691" s="11"/>
      <c r="P5691" s="19"/>
      <c r="Q5691" s="11"/>
      <c r="R5691" s="11"/>
      <c r="T5691" s="10"/>
      <c r="U5691" s="10"/>
    </row>
    <row r="5692" spans="5:21" s="8" customFormat="1" ht="30" customHeight="1">
      <c r="E5692" s="10"/>
      <c r="K5692" s="10"/>
      <c r="M5692" s="10"/>
      <c r="N5692" s="11"/>
      <c r="O5692" s="11"/>
      <c r="P5692" s="19"/>
      <c r="Q5692" s="11"/>
      <c r="R5692" s="11"/>
      <c r="T5692" s="10"/>
      <c r="U5692" s="10"/>
    </row>
    <row r="5693" spans="5:21" s="8" customFormat="1" ht="30" customHeight="1">
      <c r="E5693" s="10"/>
      <c r="K5693" s="10"/>
      <c r="M5693" s="10"/>
      <c r="N5693" s="11"/>
      <c r="O5693" s="11"/>
      <c r="P5693" s="19"/>
      <c r="Q5693" s="11"/>
      <c r="R5693" s="11"/>
      <c r="T5693" s="10"/>
      <c r="U5693" s="10"/>
    </row>
    <row r="5694" spans="5:21" s="8" customFormat="1" ht="30" customHeight="1">
      <c r="E5694" s="10"/>
      <c r="K5694" s="10"/>
      <c r="M5694" s="10"/>
      <c r="N5694" s="11"/>
      <c r="O5694" s="11"/>
      <c r="P5694" s="19"/>
      <c r="Q5694" s="11"/>
      <c r="R5694" s="11"/>
      <c r="T5694" s="10"/>
      <c r="U5694" s="10"/>
    </row>
    <row r="5695" spans="5:21" s="8" customFormat="1" ht="30" customHeight="1">
      <c r="E5695" s="10"/>
      <c r="K5695" s="10"/>
      <c r="M5695" s="10"/>
      <c r="N5695" s="11"/>
      <c r="O5695" s="11"/>
      <c r="P5695" s="19"/>
      <c r="Q5695" s="11"/>
      <c r="R5695" s="11"/>
      <c r="T5695" s="10"/>
      <c r="U5695" s="10"/>
    </row>
    <row r="5696" spans="5:21" s="8" customFormat="1" ht="30" customHeight="1">
      <c r="E5696" s="10"/>
      <c r="K5696" s="10"/>
      <c r="M5696" s="10"/>
      <c r="N5696" s="11"/>
      <c r="O5696" s="11"/>
      <c r="P5696" s="19"/>
      <c r="Q5696" s="11"/>
      <c r="R5696" s="11"/>
      <c r="T5696" s="10"/>
      <c r="U5696" s="10"/>
    </row>
    <row r="5697" spans="5:21" s="8" customFormat="1" ht="30" customHeight="1">
      <c r="E5697" s="10"/>
      <c r="K5697" s="10"/>
      <c r="M5697" s="10"/>
      <c r="N5697" s="11"/>
      <c r="O5697" s="11"/>
      <c r="P5697" s="19"/>
      <c r="Q5697" s="11"/>
      <c r="R5697" s="11"/>
      <c r="T5697" s="10"/>
      <c r="U5697" s="10"/>
    </row>
    <row r="5698" spans="5:21" s="8" customFormat="1" ht="30" customHeight="1">
      <c r="E5698" s="10"/>
      <c r="K5698" s="10"/>
      <c r="M5698" s="10"/>
      <c r="N5698" s="11"/>
      <c r="O5698" s="11"/>
      <c r="P5698" s="19"/>
      <c r="Q5698" s="11"/>
      <c r="R5698" s="11"/>
      <c r="T5698" s="10"/>
      <c r="U5698" s="10"/>
    </row>
    <row r="5699" spans="5:21" s="8" customFormat="1" ht="30" customHeight="1">
      <c r="E5699" s="10"/>
      <c r="K5699" s="10"/>
      <c r="M5699" s="10"/>
      <c r="N5699" s="11"/>
      <c r="O5699" s="11"/>
      <c r="P5699" s="19"/>
      <c r="Q5699" s="11"/>
      <c r="R5699" s="11"/>
      <c r="T5699" s="10"/>
      <c r="U5699" s="10"/>
    </row>
    <row r="5700" spans="5:21" s="8" customFormat="1" ht="30" customHeight="1">
      <c r="E5700" s="10"/>
      <c r="K5700" s="10"/>
      <c r="M5700" s="10"/>
      <c r="N5700" s="11"/>
      <c r="O5700" s="11"/>
      <c r="P5700" s="19"/>
      <c r="Q5700" s="11"/>
      <c r="R5700" s="11"/>
      <c r="T5700" s="10"/>
      <c r="U5700" s="10"/>
    </row>
    <row r="5701" spans="5:21" s="8" customFormat="1" ht="30" customHeight="1">
      <c r="E5701" s="10"/>
      <c r="K5701" s="10"/>
      <c r="M5701" s="10"/>
      <c r="N5701" s="11"/>
      <c r="O5701" s="11"/>
      <c r="P5701" s="19"/>
      <c r="Q5701" s="11"/>
      <c r="R5701" s="11"/>
      <c r="T5701" s="10"/>
      <c r="U5701" s="10"/>
    </row>
    <row r="5702" spans="5:21" s="8" customFormat="1" ht="30" customHeight="1">
      <c r="E5702" s="10"/>
      <c r="K5702" s="10"/>
      <c r="M5702" s="10"/>
      <c r="N5702" s="11"/>
      <c r="O5702" s="11"/>
      <c r="P5702" s="19"/>
      <c r="Q5702" s="11"/>
      <c r="R5702" s="11"/>
      <c r="T5702" s="10"/>
      <c r="U5702" s="10"/>
    </row>
    <row r="5703" spans="5:21" s="8" customFormat="1" ht="30" customHeight="1">
      <c r="E5703" s="10"/>
      <c r="K5703" s="10"/>
      <c r="M5703" s="10"/>
      <c r="N5703" s="11"/>
      <c r="O5703" s="11"/>
      <c r="P5703" s="19"/>
      <c r="Q5703" s="11"/>
      <c r="R5703" s="11"/>
      <c r="T5703" s="10"/>
      <c r="U5703" s="10"/>
    </row>
    <row r="5704" spans="5:21" s="8" customFormat="1" ht="30" customHeight="1">
      <c r="E5704" s="10"/>
      <c r="K5704" s="10"/>
      <c r="M5704" s="10"/>
      <c r="N5704" s="11"/>
      <c r="O5704" s="11"/>
      <c r="P5704" s="19"/>
      <c r="Q5704" s="11"/>
      <c r="R5704" s="11"/>
      <c r="T5704" s="10"/>
      <c r="U5704" s="10"/>
    </row>
    <row r="5705" spans="5:21" s="8" customFormat="1" ht="30" customHeight="1">
      <c r="E5705" s="10"/>
      <c r="K5705" s="10"/>
      <c r="M5705" s="10"/>
      <c r="N5705" s="11"/>
      <c r="O5705" s="11"/>
      <c r="P5705" s="19"/>
      <c r="Q5705" s="11"/>
      <c r="R5705" s="11"/>
      <c r="T5705" s="10"/>
      <c r="U5705" s="10"/>
    </row>
    <row r="5706" spans="5:21" s="8" customFormat="1" ht="30" customHeight="1">
      <c r="E5706" s="10"/>
      <c r="K5706" s="10"/>
      <c r="M5706" s="10"/>
      <c r="N5706" s="11"/>
      <c r="O5706" s="11"/>
      <c r="P5706" s="19"/>
      <c r="Q5706" s="11"/>
      <c r="R5706" s="11"/>
      <c r="T5706" s="10"/>
      <c r="U5706" s="10"/>
    </row>
    <row r="5707" spans="5:21" s="8" customFormat="1" ht="30" customHeight="1">
      <c r="E5707" s="10"/>
      <c r="K5707" s="10"/>
      <c r="M5707" s="10"/>
      <c r="N5707" s="11"/>
      <c r="O5707" s="11"/>
      <c r="P5707" s="19"/>
      <c r="Q5707" s="11"/>
      <c r="R5707" s="11"/>
      <c r="T5707" s="10"/>
      <c r="U5707" s="10"/>
    </row>
    <row r="5708" spans="5:21" s="8" customFormat="1" ht="30" customHeight="1">
      <c r="E5708" s="10"/>
      <c r="K5708" s="10"/>
      <c r="M5708" s="10"/>
      <c r="N5708" s="11"/>
      <c r="O5708" s="11"/>
      <c r="P5708" s="19"/>
      <c r="Q5708" s="11"/>
      <c r="R5708" s="11"/>
      <c r="T5708" s="10"/>
      <c r="U5708" s="10"/>
    </row>
    <row r="5709" spans="5:21" s="8" customFormat="1" ht="30" customHeight="1">
      <c r="E5709" s="10"/>
      <c r="K5709" s="10"/>
      <c r="M5709" s="10"/>
      <c r="N5709" s="11"/>
      <c r="O5709" s="11"/>
      <c r="P5709" s="19"/>
      <c r="Q5709" s="11"/>
      <c r="R5709" s="11"/>
      <c r="T5709" s="10"/>
      <c r="U5709" s="10"/>
    </row>
    <row r="5710" spans="5:21" s="8" customFormat="1" ht="30" customHeight="1">
      <c r="E5710" s="10"/>
      <c r="K5710" s="10"/>
      <c r="M5710" s="10"/>
      <c r="N5710" s="11"/>
      <c r="O5710" s="11"/>
      <c r="P5710" s="19"/>
      <c r="Q5710" s="11"/>
      <c r="R5710" s="11"/>
      <c r="T5710" s="10"/>
      <c r="U5710" s="10"/>
    </row>
    <row r="5711" spans="5:21" s="8" customFormat="1" ht="30" customHeight="1">
      <c r="E5711" s="10"/>
      <c r="K5711" s="10"/>
      <c r="M5711" s="10"/>
      <c r="N5711" s="11"/>
      <c r="O5711" s="11"/>
      <c r="P5711" s="19"/>
      <c r="Q5711" s="11"/>
      <c r="R5711" s="11"/>
      <c r="T5711" s="10"/>
      <c r="U5711" s="10"/>
    </row>
    <row r="5712" spans="5:21" s="8" customFormat="1" ht="30" customHeight="1">
      <c r="E5712" s="10"/>
      <c r="K5712" s="10"/>
      <c r="M5712" s="10"/>
      <c r="N5712" s="11"/>
      <c r="O5712" s="11"/>
      <c r="P5712" s="19"/>
      <c r="Q5712" s="11"/>
      <c r="R5712" s="11"/>
      <c r="T5712" s="10"/>
      <c r="U5712" s="10"/>
    </row>
    <row r="5713" spans="5:21" s="8" customFormat="1" ht="30" customHeight="1">
      <c r="E5713" s="10"/>
      <c r="K5713" s="10"/>
      <c r="M5713" s="10"/>
      <c r="N5713" s="11"/>
      <c r="O5713" s="11"/>
      <c r="P5713" s="19"/>
      <c r="Q5713" s="11"/>
      <c r="R5713" s="11"/>
      <c r="T5713" s="10"/>
      <c r="U5713" s="10"/>
    </row>
    <row r="5714" spans="5:21" s="8" customFormat="1" ht="30" customHeight="1">
      <c r="E5714" s="10"/>
      <c r="K5714" s="10"/>
      <c r="M5714" s="10"/>
      <c r="N5714" s="11"/>
      <c r="O5714" s="11"/>
      <c r="P5714" s="19"/>
      <c r="Q5714" s="11"/>
      <c r="R5714" s="11"/>
      <c r="T5714" s="10"/>
      <c r="U5714" s="10"/>
    </row>
    <row r="5715" spans="5:21" s="8" customFormat="1" ht="30" customHeight="1">
      <c r="E5715" s="10"/>
      <c r="K5715" s="10"/>
      <c r="M5715" s="10"/>
      <c r="N5715" s="11"/>
      <c r="O5715" s="11"/>
      <c r="P5715" s="19"/>
      <c r="Q5715" s="11"/>
      <c r="R5715" s="11"/>
      <c r="T5715" s="10"/>
      <c r="U5715" s="10"/>
    </row>
    <row r="5716" spans="5:21" s="8" customFormat="1" ht="30" customHeight="1">
      <c r="E5716" s="10"/>
      <c r="K5716" s="10"/>
      <c r="M5716" s="10"/>
      <c r="N5716" s="11"/>
      <c r="O5716" s="11"/>
      <c r="P5716" s="19"/>
      <c r="Q5716" s="11"/>
      <c r="R5716" s="11"/>
      <c r="T5716" s="10"/>
      <c r="U5716" s="10"/>
    </row>
    <row r="5717" spans="5:21" s="8" customFormat="1" ht="30" customHeight="1">
      <c r="E5717" s="10"/>
      <c r="K5717" s="10"/>
      <c r="M5717" s="10"/>
      <c r="N5717" s="11"/>
      <c r="O5717" s="11"/>
      <c r="P5717" s="19"/>
      <c r="Q5717" s="11"/>
      <c r="R5717" s="11"/>
      <c r="T5717" s="10"/>
      <c r="U5717" s="10"/>
    </row>
    <row r="5718" spans="5:21" s="8" customFormat="1" ht="30" customHeight="1">
      <c r="E5718" s="10"/>
      <c r="K5718" s="10"/>
      <c r="M5718" s="10"/>
      <c r="N5718" s="11"/>
      <c r="O5718" s="11"/>
      <c r="P5718" s="19"/>
      <c r="Q5718" s="11"/>
      <c r="R5718" s="11"/>
      <c r="T5718" s="10"/>
      <c r="U5718" s="10"/>
    </row>
    <row r="5719" spans="5:21" s="8" customFormat="1" ht="30" customHeight="1">
      <c r="E5719" s="10"/>
      <c r="K5719" s="10"/>
      <c r="M5719" s="10"/>
      <c r="N5719" s="11"/>
      <c r="O5719" s="11"/>
      <c r="P5719" s="19"/>
      <c r="Q5719" s="11"/>
      <c r="R5719" s="11"/>
      <c r="T5719" s="10"/>
      <c r="U5719" s="10"/>
    </row>
    <row r="5720" spans="5:21" s="8" customFormat="1" ht="30" customHeight="1">
      <c r="E5720" s="10"/>
      <c r="K5720" s="10"/>
      <c r="M5720" s="10"/>
      <c r="N5720" s="11"/>
      <c r="O5720" s="11"/>
      <c r="P5720" s="19"/>
      <c r="Q5720" s="11"/>
      <c r="R5720" s="11"/>
      <c r="T5720" s="10"/>
      <c r="U5720" s="10"/>
    </row>
    <row r="5721" spans="5:21" s="8" customFormat="1" ht="30" customHeight="1">
      <c r="E5721" s="10"/>
      <c r="K5721" s="10"/>
      <c r="M5721" s="10"/>
      <c r="N5721" s="11"/>
      <c r="O5721" s="11"/>
      <c r="P5721" s="19"/>
      <c r="Q5721" s="11"/>
      <c r="R5721" s="11"/>
      <c r="T5721" s="10"/>
      <c r="U5721" s="10"/>
    </row>
    <row r="5722" spans="5:21" s="8" customFormat="1" ht="30" customHeight="1">
      <c r="E5722" s="10"/>
      <c r="K5722" s="10"/>
      <c r="M5722" s="10"/>
      <c r="N5722" s="11"/>
      <c r="O5722" s="11"/>
      <c r="P5722" s="19"/>
      <c r="Q5722" s="11"/>
      <c r="R5722" s="11"/>
      <c r="T5722" s="10"/>
      <c r="U5722" s="10"/>
    </row>
    <row r="5723" spans="5:21" s="8" customFormat="1" ht="30" customHeight="1">
      <c r="E5723" s="10"/>
      <c r="K5723" s="10"/>
      <c r="M5723" s="10"/>
      <c r="N5723" s="11"/>
      <c r="O5723" s="11"/>
      <c r="P5723" s="19"/>
      <c r="Q5723" s="11"/>
      <c r="R5723" s="11"/>
      <c r="T5723" s="10"/>
      <c r="U5723" s="10"/>
    </row>
    <row r="5724" spans="5:21" s="8" customFormat="1" ht="30" customHeight="1">
      <c r="E5724" s="10"/>
      <c r="K5724" s="10"/>
      <c r="M5724" s="10"/>
      <c r="N5724" s="11"/>
      <c r="O5724" s="11"/>
      <c r="P5724" s="19"/>
      <c r="Q5724" s="11"/>
      <c r="R5724" s="11"/>
      <c r="T5724" s="10"/>
      <c r="U5724" s="10"/>
    </row>
    <row r="5725" spans="5:21" s="8" customFormat="1" ht="30" customHeight="1">
      <c r="E5725" s="10"/>
      <c r="K5725" s="10"/>
      <c r="M5725" s="10"/>
      <c r="N5725" s="11"/>
      <c r="O5725" s="11"/>
      <c r="P5725" s="19"/>
      <c r="Q5725" s="11"/>
      <c r="R5725" s="11"/>
      <c r="T5725" s="10"/>
      <c r="U5725" s="10"/>
    </row>
    <row r="5726" spans="5:21" s="8" customFormat="1" ht="30" customHeight="1">
      <c r="E5726" s="10"/>
      <c r="K5726" s="10"/>
      <c r="M5726" s="10"/>
      <c r="N5726" s="11"/>
      <c r="O5726" s="11"/>
      <c r="P5726" s="19"/>
      <c r="Q5726" s="11"/>
      <c r="R5726" s="11"/>
      <c r="T5726" s="10"/>
      <c r="U5726" s="10"/>
    </row>
    <row r="5727" spans="5:21" s="8" customFormat="1" ht="30" customHeight="1">
      <c r="E5727" s="10"/>
      <c r="K5727" s="10"/>
      <c r="M5727" s="10"/>
      <c r="N5727" s="11"/>
      <c r="O5727" s="11"/>
      <c r="P5727" s="19"/>
      <c r="Q5727" s="11"/>
      <c r="R5727" s="11"/>
      <c r="T5727" s="10"/>
      <c r="U5727" s="10"/>
    </row>
    <row r="5728" spans="5:21" s="8" customFormat="1" ht="30" customHeight="1">
      <c r="E5728" s="10"/>
      <c r="K5728" s="10"/>
      <c r="M5728" s="10"/>
      <c r="N5728" s="11"/>
      <c r="O5728" s="11"/>
      <c r="P5728" s="19"/>
      <c r="Q5728" s="11"/>
      <c r="R5728" s="11"/>
      <c r="T5728" s="10"/>
      <c r="U5728" s="10"/>
    </row>
    <row r="5729" spans="5:21" s="8" customFormat="1" ht="30" customHeight="1">
      <c r="E5729" s="10"/>
      <c r="K5729" s="10"/>
      <c r="M5729" s="10"/>
      <c r="N5729" s="11"/>
      <c r="O5729" s="11"/>
      <c r="P5729" s="19"/>
      <c r="Q5729" s="11"/>
      <c r="R5729" s="11"/>
      <c r="T5729" s="10"/>
      <c r="U5729" s="10"/>
    </row>
    <row r="5730" spans="5:21" s="8" customFormat="1" ht="30" customHeight="1">
      <c r="E5730" s="10"/>
      <c r="K5730" s="10"/>
      <c r="M5730" s="10"/>
      <c r="N5730" s="11"/>
      <c r="O5730" s="11"/>
      <c r="P5730" s="19"/>
      <c r="Q5730" s="11"/>
      <c r="R5730" s="11"/>
      <c r="T5730" s="10"/>
      <c r="U5730" s="10"/>
    </row>
    <row r="5731" spans="5:21" s="8" customFormat="1" ht="30" customHeight="1">
      <c r="E5731" s="10"/>
      <c r="K5731" s="10"/>
      <c r="M5731" s="10"/>
      <c r="N5731" s="11"/>
      <c r="O5731" s="11"/>
      <c r="P5731" s="19"/>
      <c r="Q5731" s="11"/>
      <c r="R5731" s="11"/>
      <c r="T5731" s="10"/>
      <c r="U5731" s="10"/>
    </row>
    <row r="5732" spans="5:21" s="8" customFormat="1" ht="30" customHeight="1">
      <c r="E5732" s="10"/>
      <c r="K5732" s="10"/>
      <c r="M5732" s="10"/>
      <c r="N5732" s="11"/>
      <c r="O5732" s="11"/>
      <c r="P5732" s="19"/>
      <c r="Q5732" s="11"/>
      <c r="R5732" s="11"/>
      <c r="T5732" s="10"/>
      <c r="U5732" s="10"/>
    </row>
    <row r="5733" spans="5:21" s="8" customFormat="1" ht="30" customHeight="1">
      <c r="E5733" s="10"/>
      <c r="K5733" s="10"/>
      <c r="M5733" s="10"/>
      <c r="N5733" s="11"/>
      <c r="O5733" s="11"/>
      <c r="P5733" s="19"/>
      <c r="Q5733" s="11"/>
      <c r="R5733" s="11"/>
      <c r="T5733" s="10"/>
      <c r="U5733" s="10"/>
    </row>
    <row r="5734" spans="5:21" s="8" customFormat="1" ht="30" customHeight="1">
      <c r="E5734" s="10"/>
      <c r="K5734" s="10"/>
      <c r="M5734" s="10"/>
      <c r="N5734" s="11"/>
      <c r="O5734" s="11"/>
      <c r="P5734" s="19"/>
      <c r="Q5734" s="11"/>
      <c r="R5734" s="11"/>
      <c r="T5734" s="10"/>
      <c r="U5734" s="10"/>
    </row>
    <row r="5735" spans="5:21" s="8" customFormat="1" ht="30" customHeight="1">
      <c r="E5735" s="10"/>
      <c r="K5735" s="10"/>
      <c r="M5735" s="10"/>
      <c r="N5735" s="11"/>
      <c r="O5735" s="11"/>
      <c r="P5735" s="19"/>
      <c r="Q5735" s="11"/>
      <c r="R5735" s="11"/>
      <c r="T5735" s="10"/>
      <c r="U5735" s="10"/>
    </row>
    <row r="5736" spans="5:21" s="8" customFormat="1" ht="30" customHeight="1">
      <c r="E5736" s="10"/>
      <c r="K5736" s="10"/>
      <c r="M5736" s="10"/>
      <c r="N5736" s="11"/>
      <c r="O5736" s="11"/>
      <c r="P5736" s="19"/>
      <c r="Q5736" s="11"/>
      <c r="R5736" s="11"/>
      <c r="T5736" s="10"/>
      <c r="U5736" s="10"/>
    </row>
    <row r="5737" spans="5:21" s="8" customFormat="1" ht="30" customHeight="1">
      <c r="E5737" s="10"/>
      <c r="K5737" s="10"/>
      <c r="M5737" s="10"/>
      <c r="N5737" s="11"/>
      <c r="O5737" s="11"/>
      <c r="P5737" s="19"/>
      <c r="Q5737" s="11"/>
      <c r="R5737" s="11"/>
      <c r="T5737" s="10"/>
      <c r="U5737" s="10"/>
    </row>
    <row r="5738" spans="5:21" s="8" customFormat="1" ht="30" customHeight="1">
      <c r="E5738" s="10"/>
      <c r="K5738" s="10"/>
      <c r="M5738" s="10"/>
      <c r="N5738" s="11"/>
      <c r="O5738" s="11"/>
      <c r="P5738" s="19"/>
      <c r="Q5738" s="11"/>
      <c r="R5738" s="11"/>
      <c r="T5738" s="10"/>
      <c r="U5738" s="10"/>
    </row>
    <row r="5739" spans="5:21" s="8" customFormat="1" ht="30" customHeight="1">
      <c r="E5739" s="10"/>
      <c r="K5739" s="10"/>
      <c r="M5739" s="10"/>
      <c r="N5739" s="11"/>
      <c r="O5739" s="11"/>
      <c r="P5739" s="19"/>
      <c r="Q5739" s="11"/>
      <c r="R5739" s="11"/>
      <c r="T5739" s="10"/>
      <c r="U5739" s="10"/>
    </row>
    <row r="5740" spans="5:21" s="8" customFormat="1" ht="30" customHeight="1">
      <c r="E5740" s="10"/>
      <c r="K5740" s="10"/>
      <c r="M5740" s="10"/>
      <c r="N5740" s="11"/>
      <c r="O5740" s="11"/>
      <c r="P5740" s="19"/>
      <c r="Q5740" s="11"/>
      <c r="R5740" s="11"/>
      <c r="T5740" s="10"/>
      <c r="U5740" s="10"/>
    </row>
    <row r="5741" spans="5:21" s="8" customFormat="1" ht="30" customHeight="1">
      <c r="E5741" s="10"/>
      <c r="K5741" s="10"/>
      <c r="M5741" s="10"/>
      <c r="N5741" s="11"/>
      <c r="O5741" s="11"/>
      <c r="P5741" s="19"/>
      <c r="Q5741" s="11"/>
      <c r="R5741" s="11"/>
      <c r="T5741" s="10"/>
      <c r="U5741" s="10"/>
    </row>
    <row r="5742" spans="5:21" s="8" customFormat="1" ht="30" customHeight="1">
      <c r="E5742" s="10"/>
      <c r="K5742" s="10"/>
      <c r="M5742" s="10"/>
      <c r="N5742" s="11"/>
      <c r="O5742" s="11"/>
      <c r="P5742" s="19"/>
      <c r="Q5742" s="11"/>
      <c r="R5742" s="11"/>
      <c r="T5742" s="10"/>
      <c r="U5742" s="10"/>
    </row>
    <row r="5743" spans="5:21" s="8" customFormat="1" ht="30" customHeight="1">
      <c r="E5743" s="10"/>
      <c r="K5743" s="10"/>
      <c r="M5743" s="10"/>
      <c r="N5743" s="11"/>
      <c r="O5743" s="11"/>
      <c r="P5743" s="19"/>
      <c r="Q5743" s="11"/>
      <c r="R5743" s="11"/>
      <c r="T5743" s="10"/>
      <c r="U5743" s="10"/>
    </row>
    <row r="5744" spans="5:21" s="8" customFormat="1" ht="30" customHeight="1">
      <c r="E5744" s="10"/>
      <c r="K5744" s="10"/>
      <c r="M5744" s="10"/>
      <c r="N5744" s="11"/>
      <c r="O5744" s="11"/>
      <c r="P5744" s="19"/>
      <c r="Q5744" s="11"/>
      <c r="R5744" s="11"/>
      <c r="T5744" s="10"/>
      <c r="U5744" s="10"/>
    </row>
    <row r="5745" spans="5:21" s="8" customFormat="1" ht="30" customHeight="1">
      <c r="E5745" s="10"/>
      <c r="K5745" s="10"/>
      <c r="M5745" s="10"/>
      <c r="N5745" s="11"/>
      <c r="O5745" s="11"/>
      <c r="P5745" s="19"/>
      <c r="Q5745" s="11"/>
      <c r="R5745" s="11"/>
      <c r="T5745" s="10"/>
      <c r="U5745" s="10"/>
    </row>
    <row r="5746" spans="5:21" s="8" customFormat="1" ht="30" customHeight="1">
      <c r="E5746" s="10"/>
      <c r="K5746" s="10"/>
      <c r="M5746" s="10"/>
      <c r="N5746" s="11"/>
      <c r="O5746" s="11"/>
      <c r="P5746" s="19"/>
      <c r="Q5746" s="11"/>
      <c r="R5746" s="11"/>
      <c r="T5746" s="10"/>
      <c r="U5746" s="10"/>
    </row>
    <row r="5747" spans="5:21" s="8" customFormat="1" ht="30" customHeight="1">
      <c r="E5747" s="10"/>
      <c r="K5747" s="10"/>
      <c r="M5747" s="10"/>
      <c r="N5747" s="11"/>
      <c r="O5747" s="11"/>
      <c r="P5747" s="19"/>
      <c r="Q5747" s="11"/>
      <c r="R5747" s="11"/>
      <c r="T5747" s="10"/>
      <c r="U5747" s="10"/>
    </row>
    <row r="5748" spans="5:21" s="8" customFormat="1" ht="30" customHeight="1">
      <c r="E5748" s="10"/>
      <c r="K5748" s="10"/>
      <c r="M5748" s="10"/>
      <c r="N5748" s="11"/>
      <c r="O5748" s="11"/>
      <c r="P5748" s="19"/>
      <c r="Q5748" s="11"/>
      <c r="R5748" s="11"/>
      <c r="T5748" s="10"/>
      <c r="U5748" s="10"/>
    </row>
    <row r="5749" spans="5:21" s="8" customFormat="1" ht="30" customHeight="1">
      <c r="E5749" s="10"/>
      <c r="K5749" s="10"/>
      <c r="M5749" s="10"/>
      <c r="N5749" s="11"/>
      <c r="O5749" s="11"/>
      <c r="P5749" s="19"/>
      <c r="Q5749" s="11"/>
      <c r="R5749" s="11"/>
      <c r="T5749" s="10"/>
      <c r="U5749" s="10"/>
    </row>
    <row r="5750" spans="5:21" s="8" customFormat="1" ht="30" customHeight="1">
      <c r="E5750" s="10"/>
      <c r="K5750" s="10"/>
      <c r="M5750" s="10"/>
      <c r="N5750" s="11"/>
      <c r="O5750" s="11"/>
      <c r="P5750" s="19"/>
      <c r="Q5750" s="11"/>
      <c r="R5750" s="11"/>
      <c r="T5750" s="10"/>
      <c r="U5750" s="10"/>
    </row>
    <row r="5751" spans="5:21" s="8" customFormat="1" ht="30" customHeight="1">
      <c r="E5751" s="10"/>
      <c r="K5751" s="10"/>
      <c r="M5751" s="10"/>
      <c r="N5751" s="11"/>
      <c r="O5751" s="11"/>
      <c r="P5751" s="19"/>
      <c r="Q5751" s="11"/>
      <c r="R5751" s="11"/>
      <c r="T5751" s="10"/>
      <c r="U5751" s="10"/>
    </row>
    <row r="5752" spans="5:21" s="8" customFormat="1" ht="30" customHeight="1">
      <c r="E5752" s="10"/>
      <c r="K5752" s="10"/>
      <c r="M5752" s="10"/>
      <c r="N5752" s="11"/>
      <c r="O5752" s="11"/>
      <c r="P5752" s="19"/>
      <c r="Q5752" s="11"/>
      <c r="R5752" s="11"/>
      <c r="T5752" s="10"/>
      <c r="U5752" s="10"/>
    </row>
    <row r="5753" spans="5:21" s="8" customFormat="1" ht="30" customHeight="1">
      <c r="E5753" s="10"/>
      <c r="K5753" s="10"/>
      <c r="M5753" s="10"/>
      <c r="N5753" s="11"/>
      <c r="O5753" s="11"/>
      <c r="P5753" s="19"/>
      <c r="Q5753" s="11"/>
      <c r="R5753" s="11"/>
      <c r="T5753" s="10"/>
      <c r="U5753" s="10"/>
    </row>
    <row r="5754" spans="5:21" s="8" customFormat="1" ht="30" customHeight="1">
      <c r="E5754" s="10"/>
      <c r="K5754" s="10"/>
      <c r="M5754" s="10"/>
      <c r="N5754" s="11"/>
      <c r="O5754" s="11"/>
      <c r="P5754" s="19"/>
      <c r="Q5754" s="11"/>
      <c r="R5754" s="11"/>
      <c r="T5754" s="10"/>
      <c r="U5754" s="10"/>
    </row>
    <row r="5755" spans="5:21" s="8" customFormat="1" ht="30" customHeight="1">
      <c r="E5755" s="10"/>
      <c r="K5755" s="10"/>
      <c r="M5755" s="10"/>
      <c r="N5755" s="11"/>
      <c r="O5755" s="11"/>
      <c r="P5755" s="19"/>
      <c r="Q5755" s="11"/>
      <c r="R5755" s="11"/>
      <c r="T5755" s="10"/>
      <c r="U5755" s="10"/>
    </row>
    <row r="5756" spans="5:21" s="8" customFormat="1" ht="30" customHeight="1">
      <c r="E5756" s="10"/>
      <c r="K5756" s="10"/>
      <c r="M5756" s="10"/>
      <c r="N5756" s="11"/>
      <c r="O5756" s="11"/>
      <c r="P5756" s="19"/>
      <c r="Q5756" s="11"/>
      <c r="R5756" s="11"/>
      <c r="T5756" s="10"/>
      <c r="U5756" s="10"/>
    </row>
    <row r="5757" spans="5:21" s="8" customFormat="1" ht="30" customHeight="1">
      <c r="E5757" s="10"/>
      <c r="K5757" s="10"/>
      <c r="M5757" s="10"/>
      <c r="N5757" s="11"/>
      <c r="O5757" s="11"/>
      <c r="P5757" s="19"/>
      <c r="Q5757" s="11"/>
      <c r="R5757" s="11"/>
      <c r="T5757" s="10"/>
      <c r="U5757" s="10"/>
    </row>
    <row r="5758" spans="5:21" s="8" customFormat="1" ht="30" customHeight="1">
      <c r="E5758" s="10"/>
      <c r="K5758" s="10"/>
      <c r="M5758" s="10"/>
      <c r="N5758" s="11"/>
      <c r="O5758" s="11"/>
      <c r="P5758" s="19"/>
      <c r="Q5758" s="11"/>
      <c r="R5758" s="11"/>
      <c r="T5758" s="10"/>
      <c r="U5758" s="10"/>
    </row>
    <row r="5759" spans="5:21" s="8" customFormat="1" ht="30" customHeight="1">
      <c r="E5759" s="10"/>
      <c r="K5759" s="10"/>
      <c r="M5759" s="10"/>
      <c r="N5759" s="11"/>
      <c r="O5759" s="11"/>
      <c r="P5759" s="19"/>
      <c r="Q5759" s="11"/>
      <c r="R5759" s="11"/>
      <c r="T5759" s="10"/>
      <c r="U5759" s="10"/>
    </row>
    <row r="5760" spans="5:21" s="8" customFormat="1" ht="30" customHeight="1">
      <c r="E5760" s="10"/>
      <c r="K5760" s="10"/>
      <c r="M5760" s="10"/>
      <c r="N5760" s="11"/>
      <c r="O5760" s="11"/>
      <c r="P5760" s="19"/>
      <c r="Q5760" s="11"/>
      <c r="R5760" s="11"/>
      <c r="T5760" s="10"/>
      <c r="U5760" s="10"/>
    </row>
    <row r="5761" spans="5:21" s="8" customFormat="1" ht="30" customHeight="1">
      <c r="E5761" s="10"/>
      <c r="K5761" s="10"/>
      <c r="M5761" s="10"/>
      <c r="N5761" s="11"/>
      <c r="O5761" s="11"/>
      <c r="P5761" s="19"/>
      <c r="Q5761" s="11"/>
      <c r="R5761" s="11"/>
      <c r="T5761" s="10"/>
      <c r="U5761" s="10"/>
    </row>
    <row r="5762" spans="5:21" s="8" customFormat="1" ht="30" customHeight="1">
      <c r="E5762" s="10"/>
      <c r="K5762" s="10"/>
      <c r="M5762" s="10"/>
      <c r="N5762" s="11"/>
      <c r="O5762" s="11"/>
      <c r="P5762" s="19"/>
      <c r="Q5762" s="11"/>
      <c r="R5762" s="11"/>
      <c r="T5762" s="10"/>
      <c r="U5762" s="10"/>
    </row>
    <row r="5763" spans="5:21" s="8" customFormat="1" ht="30" customHeight="1">
      <c r="E5763" s="10"/>
      <c r="K5763" s="10"/>
      <c r="M5763" s="10"/>
      <c r="N5763" s="11"/>
      <c r="O5763" s="11"/>
      <c r="P5763" s="19"/>
      <c r="Q5763" s="11"/>
      <c r="R5763" s="11"/>
      <c r="T5763" s="10"/>
      <c r="U5763" s="10"/>
    </row>
    <row r="5764" spans="5:21" s="8" customFormat="1" ht="30" customHeight="1">
      <c r="E5764" s="10"/>
      <c r="K5764" s="10"/>
      <c r="M5764" s="10"/>
      <c r="N5764" s="11"/>
      <c r="O5764" s="11"/>
      <c r="P5764" s="19"/>
      <c r="Q5764" s="11"/>
      <c r="R5764" s="11"/>
      <c r="T5764" s="10"/>
      <c r="U5764" s="10"/>
    </row>
    <row r="5765" spans="5:21" s="8" customFormat="1" ht="30" customHeight="1">
      <c r="E5765" s="10"/>
      <c r="K5765" s="10"/>
      <c r="M5765" s="10"/>
      <c r="N5765" s="11"/>
      <c r="O5765" s="11"/>
      <c r="P5765" s="19"/>
      <c r="Q5765" s="11"/>
      <c r="R5765" s="11"/>
      <c r="T5765" s="10"/>
      <c r="U5765" s="10"/>
    </row>
    <row r="5766" spans="5:21" s="8" customFormat="1" ht="30" customHeight="1">
      <c r="E5766" s="10"/>
      <c r="K5766" s="10"/>
      <c r="M5766" s="10"/>
      <c r="N5766" s="11"/>
      <c r="O5766" s="11"/>
      <c r="P5766" s="19"/>
      <c r="Q5766" s="11"/>
      <c r="R5766" s="11"/>
      <c r="T5766" s="10"/>
      <c r="U5766" s="10"/>
    </row>
    <row r="5767" spans="5:21" s="8" customFormat="1" ht="30" customHeight="1">
      <c r="E5767" s="10"/>
      <c r="K5767" s="10"/>
      <c r="M5767" s="10"/>
      <c r="N5767" s="11"/>
      <c r="O5767" s="11"/>
      <c r="P5767" s="19"/>
      <c r="Q5767" s="11"/>
      <c r="R5767" s="11"/>
      <c r="T5767" s="10"/>
      <c r="U5767" s="10"/>
    </row>
    <row r="5768" spans="5:21" s="8" customFormat="1" ht="30" customHeight="1">
      <c r="E5768" s="10"/>
      <c r="K5768" s="10"/>
      <c r="M5768" s="10"/>
      <c r="N5768" s="11"/>
      <c r="O5768" s="11"/>
      <c r="P5768" s="19"/>
      <c r="Q5768" s="11"/>
      <c r="R5768" s="11"/>
      <c r="T5768" s="10"/>
      <c r="U5768" s="10"/>
    </row>
    <row r="5769" spans="5:21" s="8" customFormat="1" ht="30" customHeight="1">
      <c r="E5769" s="10"/>
      <c r="K5769" s="10"/>
      <c r="M5769" s="10"/>
      <c r="N5769" s="11"/>
      <c r="O5769" s="11"/>
      <c r="P5769" s="19"/>
      <c r="Q5769" s="11"/>
      <c r="R5769" s="11"/>
      <c r="T5769" s="10"/>
      <c r="U5769" s="10"/>
    </row>
    <row r="5770" spans="5:21" s="8" customFormat="1" ht="30" customHeight="1">
      <c r="E5770" s="10"/>
      <c r="K5770" s="10"/>
      <c r="M5770" s="10"/>
      <c r="N5770" s="11"/>
      <c r="O5770" s="11"/>
      <c r="P5770" s="19"/>
      <c r="Q5770" s="11"/>
      <c r="R5770" s="11"/>
      <c r="T5770" s="10"/>
      <c r="U5770" s="10"/>
    </row>
    <row r="5771" spans="5:21" s="8" customFormat="1" ht="30" customHeight="1">
      <c r="E5771" s="10"/>
      <c r="K5771" s="10"/>
      <c r="M5771" s="10"/>
      <c r="N5771" s="11"/>
      <c r="O5771" s="11"/>
      <c r="P5771" s="19"/>
      <c r="Q5771" s="11"/>
      <c r="R5771" s="11"/>
      <c r="T5771" s="10"/>
      <c r="U5771" s="10"/>
    </row>
    <row r="5772" spans="5:21" s="8" customFormat="1" ht="30" customHeight="1">
      <c r="E5772" s="10"/>
      <c r="K5772" s="10"/>
      <c r="M5772" s="10"/>
      <c r="N5772" s="11"/>
      <c r="O5772" s="11"/>
      <c r="P5772" s="19"/>
      <c r="Q5772" s="11"/>
      <c r="R5772" s="11"/>
      <c r="T5772" s="10"/>
      <c r="U5772" s="10"/>
    </row>
    <row r="5773" spans="5:21" s="8" customFormat="1" ht="30" customHeight="1">
      <c r="E5773" s="10"/>
      <c r="K5773" s="10"/>
      <c r="M5773" s="10"/>
      <c r="N5773" s="11"/>
      <c r="O5773" s="11"/>
      <c r="P5773" s="19"/>
      <c r="Q5773" s="11"/>
      <c r="R5773" s="11"/>
      <c r="T5773" s="10"/>
      <c r="U5773" s="10"/>
    </row>
    <row r="5774" spans="5:21" s="8" customFormat="1" ht="30" customHeight="1">
      <c r="E5774" s="10"/>
      <c r="K5774" s="10"/>
      <c r="M5774" s="10"/>
      <c r="N5774" s="11"/>
      <c r="O5774" s="11"/>
      <c r="P5774" s="19"/>
      <c r="Q5774" s="11"/>
      <c r="R5774" s="11"/>
      <c r="T5774" s="10"/>
      <c r="U5774" s="10"/>
    </row>
    <row r="5775" spans="5:21" s="8" customFormat="1" ht="30" customHeight="1">
      <c r="E5775" s="10"/>
      <c r="K5775" s="10"/>
      <c r="M5775" s="10"/>
      <c r="N5775" s="11"/>
      <c r="O5775" s="11"/>
      <c r="P5775" s="19"/>
      <c r="Q5775" s="11"/>
      <c r="R5775" s="11"/>
      <c r="T5775" s="10"/>
      <c r="U5775" s="10"/>
    </row>
    <row r="5776" spans="5:21" s="8" customFormat="1" ht="30" customHeight="1">
      <c r="E5776" s="10"/>
      <c r="K5776" s="10"/>
      <c r="M5776" s="10"/>
      <c r="N5776" s="11"/>
      <c r="O5776" s="11"/>
      <c r="P5776" s="19"/>
      <c r="Q5776" s="11"/>
      <c r="R5776" s="11"/>
      <c r="T5776" s="10"/>
      <c r="U5776" s="10"/>
    </row>
    <row r="5777" spans="5:21" s="8" customFormat="1" ht="30" customHeight="1">
      <c r="E5777" s="10"/>
      <c r="K5777" s="10"/>
      <c r="M5777" s="10"/>
      <c r="N5777" s="11"/>
      <c r="O5777" s="11"/>
      <c r="P5777" s="19"/>
      <c r="Q5777" s="11"/>
      <c r="R5777" s="11"/>
      <c r="T5777" s="10"/>
      <c r="U5777" s="10"/>
    </row>
    <row r="5778" spans="5:21" s="8" customFormat="1" ht="30" customHeight="1">
      <c r="E5778" s="10"/>
      <c r="K5778" s="10"/>
      <c r="M5778" s="10"/>
      <c r="N5778" s="11"/>
      <c r="O5778" s="11"/>
      <c r="P5778" s="19"/>
      <c r="Q5778" s="11"/>
      <c r="R5778" s="11"/>
      <c r="T5778" s="10"/>
      <c r="U5778" s="10"/>
    </row>
    <row r="5779" spans="5:21" s="8" customFormat="1" ht="30" customHeight="1">
      <c r="E5779" s="10"/>
      <c r="K5779" s="10"/>
      <c r="M5779" s="10"/>
      <c r="N5779" s="11"/>
      <c r="O5779" s="11"/>
      <c r="P5779" s="19"/>
      <c r="Q5779" s="11"/>
      <c r="R5779" s="11"/>
      <c r="T5779" s="10"/>
      <c r="U5779" s="10"/>
    </row>
    <row r="5780" spans="5:21" s="8" customFormat="1" ht="30" customHeight="1">
      <c r="E5780" s="10"/>
      <c r="K5780" s="10"/>
      <c r="M5780" s="10"/>
      <c r="N5780" s="11"/>
      <c r="O5780" s="11"/>
      <c r="P5780" s="19"/>
      <c r="Q5780" s="11"/>
      <c r="R5780" s="11"/>
      <c r="T5780" s="10"/>
      <c r="U5780" s="10"/>
    </row>
    <row r="5781" spans="5:21" s="8" customFormat="1" ht="30" customHeight="1">
      <c r="E5781" s="10"/>
      <c r="K5781" s="10"/>
      <c r="M5781" s="10"/>
      <c r="N5781" s="11"/>
      <c r="O5781" s="11"/>
      <c r="P5781" s="19"/>
      <c r="Q5781" s="11"/>
      <c r="R5781" s="11"/>
      <c r="T5781" s="10"/>
      <c r="U5781" s="10"/>
    </row>
    <row r="5782" spans="5:21" s="8" customFormat="1" ht="30" customHeight="1">
      <c r="E5782" s="10"/>
      <c r="K5782" s="10"/>
      <c r="M5782" s="10"/>
      <c r="N5782" s="11"/>
      <c r="O5782" s="11"/>
      <c r="P5782" s="19"/>
      <c r="Q5782" s="11"/>
      <c r="R5782" s="11"/>
      <c r="T5782" s="10"/>
      <c r="U5782" s="10"/>
    </row>
    <row r="5783" spans="5:21" s="8" customFormat="1" ht="30" customHeight="1">
      <c r="E5783" s="10"/>
      <c r="K5783" s="10"/>
      <c r="M5783" s="10"/>
      <c r="N5783" s="11"/>
      <c r="O5783" s="11"/>
      <c r="P5783" s="19"/>
      <c r="Q5783" s="11"/>
      <c r="R5783" s="11"/>
      <c r="T5783" s="10"/>
      <c r="U5783" s="10"/>
    </row>
    <row r="5784" spans="5:21" s="8" customFormat="1" ht="30" customHeight="1">
      <c r="E5784" s="10"/>
      <c r="K5784" s="10"/>
      <c r="M5784" s="10"/>
      <c r="N5784" s="11"/>
      <c r="O5784" s="11"/>
      <c r="P5784" s="19"/>
      <c r="Q5784" s="11"/>
      <c r="R5784" s="11"/>
      <c r="T5784" s="10"/>
      <c r="U5784" s="10"/>
    </row>
    <row r="5785" spans="5:21" s="8" customFormat="1" ht="30" customHeight="1">
      <c r="E5785" s="10"/>
      <c r="K5785" s="10"/>
      <c r="M5785" s="10"/>
      <c r="N5785" s="11"/>
      <c r="O5785" s="11"/>
      <c r="P5785" s="19"/>
      <c r="Q5785" s="11"/>
      <c r="R5785" s="11"/>
      <c r="T5785" s="10"/>
      <c r="U5785" s="10"/>
    </row>
    <row r="5786" spans="5:21" s="8" customFormat="1" ht="30" customHeight="1">
      <c r="E5786" s="10"/>
      <c r="K5786" s="10"/>
      <c r="M5786" s="10"/>
      <c r="N5786" s="11"/>
      <c r="O5786" s="11"/>
      <c r="P5786" s="19"/>
      <c r="Q5786" s="11"/>
      <c r="R5786" s="11"/>
      <c r="T5786" s="10"/>
      <c r="U5786" s="10"/>
    </row>
    <row r="5787" spans="5:21" s="8" customFormat="1" ht="30" customHeight="1">
      <c r="E5787" s="10"/>
      <c r="K5787" s="10"/>
      <c r="M5787" s="10"/>
      <c r="N5787" s="11"/>
      <c r="O5787" s="11"/>
      <c r="P5787" s="19"/>
      <c r="Q5787" s="11"/>
      <c r="R5787" s="11"/>
      <c r="T5787" s="10"/>
      <c r="U5787" s="10"/>
    </row>
    <row r="5788" spans="5:21" s="8" customFormat="1" ht="30" customHeight="1">
      <c r="E5788" s="10"/>
      <c r="K5788" s="10"/>
      <c r="M5788" s="10"/>
      <c r="N5788" s="11"/>
      <c r="O5788" s="11"/>
      <c r="P5788" s="19"/>
      <c r="Q5788" s="11"/>
      <c r="R5788" s="11"/>
      <c r="T5788" s="10"/>
      <c r="U5788" s="10"/>
    </row>
    <row r="5789" spans="5:21" s="8" customFormat="1" ht="30" customHeight="1">
      <c r="E5789" s="10"/>
      <c r="K5789" s="10"/>
      <c r="M5789" s="10"/>
      <c r="N5789" s="11"/>
      <c r="O5789" s="11"/>
      <c r="P5789" s="19"/>
      <c r="Q5789" s="11"/>
      <c r="R5789" s="11"/>
      <c r="T5789" s="10"/>
      <c r="U5789" s="10"/>
    </row>
    <row r="5790" spans="5:21" s="8" customFormat="1" ht="30" customHeight="1">
      <c r="E5790" s="10"/>
      <c r="K5790" s="10"/>
      <c r="M5790" s="10"/>
      <c r="N5790" s="11"/>
      <c r="O5790" s="11"/>
      <c r="P5790" s="19"/>
      <c r="Q5790" s="11"/>
      <c r="R5790" s="11"/>
      <c r="T5790" s="10"/>
      <c r="U5790" s="10"/>
    </row>
    <row r="5791" spans="5:21" s="8" customFormat="1" ht="30" customHeight="1">
      <c r="E5791" s="10"/>
      <c r="K5791" s="10"/>
      <c r="M5791" s="10"/>
      <c r="N5791" s="11"/>
      <c r="O5791" s="11"/>
      <c r="P5791" s="19"/>
      <c r="Q5791" s="11"/>
      <c r="R5791" s="11"/>
      <c r="T5791" s="10"/>
      <c r="U5791" s="10"/>
    </row>
    <row r="5792" spans="5:21" s="8" customFormat="1" ht="30" customHeight="1">
      <c r="E5792" s="10"/>
      <c r="K5792" s="10"/>
      <c r="M5792" s="10"/>
      <c r="N5792" s="11"/>
      <c r="O5792" s="11"/>
      <c r="P5792" s="19"/>
      <c r="Q5792" s="11"/>
      <c r="R5792" s="11"/>
      <c r="T5792" s="10"/>
      <c r="U5792" s="10"/>
    </row>
    <row r="5793" spans="5:21" s="8" customFormat="1" ht="30" customHeight="1">
      <c r="E5793" s="10"/>
      <c r="K5793" s="10"/>
      <c r="M5793" s="10"/>
      <c r="N5793" s="11"/>
      <c r="O5793" s="11"/>
      <c r="P5793" s="19"/>
      <c r="Q5793" s="11"/>
      <c r="R5793" s="11"/>
      <c r="T5793" s="10"/>
      <c r="U5793" s="10"/>
    </row>
    <row r="5794" spans="5:21" s="8" customFormat="1" ht="30" customHeight="1">
      <c r="E5794" s="10"/>
      <c r="K5794" s="10"/>
      <c r="M5794" s="10"/>
      <c r="N5794" s="11"/>
      <c r="O5794" s="11"/>
      <c r="P5794" s="19"/>
      <c r="Q5794" s="11"/>
      <c r="R5794" s="11"/>
      <c r="T5794" s="10"/>
      <c r="U5794" s="10"/>
    </row>
    <row r="5795" spans="5:21" s="8" customFormat="1" ht="30" customHeight="1">
      <c r="E5795" s="10"/>
      <c r="K5795" s="10"/>
      <c r="M5795" s="10"/>
      <c r="N5795" s="11"/>
      <c r="O5795" s="11"/>
      <c r="P5795" s="19"/>
      <c r="Q5795" s="11"/>
      <c r="R5795" s="11"/>
      <c r="T5795" s="10"/>
      <c r="U5795" s="10"/>
    </row>
    <row r="5796" spans="5:21" s="8" customFormat="1" ht="30" customHeight="1">
      <c r="E5796" s="10"/>
      <c r="K5796" s="10"/>
      <c r="M5796" s="10"/>
      <c r="N5796" s="11"/>
      <c r="O5796" s="11"/>
      <c r="P5796" s="19"/>
      <c r="Q5796" s="11"/>
      <c r="R5796" s="11"/>
      <c r="T5796" s="10"/>
      <c r="U5796" s="10"/>
    </row>
    <row r="5797" spans="5:21" s="8" customFormat="1" ht="30" customHeight="1">
      <c r="E5797" s="10"/>
      <c r="K5797" s="10"/>
      <c r="M5797" s="10"/>
      <c r="N5797" s="11"/>
      <c r="O5797" s="11"/>
      <c r="P5797" s="19"/>
      <c r="Q5797" s="11"/>
      <c r="R5797" s="11"/>
      <c r="T5797" s="10"/>
      <c r="U5797" s="10"/>
    </row>
    <row r="5798" spans="5:21" s="8" customFormat="1" ht="30" customHeight="1">
      <c r="E5798" s="10"/>
      <c r="K5798" s="10"/>
      <c r="M5798" s="10"/>
      <c r="N5798" s="11"/>
      <c r="O5798" s="11"/>
      <c r="P5798" s="19"/>
      <c r="Q5798" s="11"/>
      <c r="R5798" s="11"/>
      <c r="T5798" s="10"/>
      <c r="U5798" s="10"/>
    </row>
    <row r="5799" spans="5:21" s="8" customFormat="1" ht="30" customHeight="1">
      <c r="E5799" s="10"/>
      <c r="K5799" s="10"/>
      <c r="M5799" s="10"/>
      <c r="N5799" s="11"/>
      <c r="O5799" s="11"/>
      <c r="P5799" s="19"/>
      <c r="Q5799" s="11"/>
      <c r="R5799" s="11"/>
      <c r="T5799" s="10"/>
      <c r="U5799" s="10"/>
    </row>
    <row r="5800" spans="5:21" s="8" customFormat="1" ht="30" customHeight="1">
      <c r="E5800" s="10"/>
      <c r="K5800" s="10"/>
      <c r="M5800" s="10"/>
      <c r="N5800" s="11"/>
      <c r="O5800" s="11"/>
      <c r="P5800" s="19"/>
      <c r="Q5800" s="11"/>
      <c r="R5800" s="11"/>
      <c r="T5800" s="10"/>
      <c r="U5800" s="10"/>
    </row>
    <row r="5801" spans="5:21" s="8" customFormat="1" ht="30" customHeight="1">
      <c r="E5801" s="10"/>
      <c r="K5801" s="10"/>
      <c r="M5801" s="10"/>
      <c r="N5801" s="11"/>
      <c r="O5801" s="11"/>
      <c r="P5801" s="19"/>
      <c r="Q5801" s="11"/>
      <c r="R5801" s="11"/>
      <c r="T5801" s="10"/>
      <c r="U5801" s="10"/>
    </row>
    <row r="5802" spans="5:21" s="8" customFormat="1" ht="30" customHeight="1">
      <c r="E5802" s="10"/>
      <c r="K5802" s="10"/>
      <c r="M5802" s="10"/>
      <c r="N5802" s="11"/>
      <c r="O5802" s="11"/>
      <c r="P5802" s="19"/>
      <c r="Q5802" s="11"/>
      <c r="R5802" s="11"/>
      <c r="T5802" s="10"/>
      <c r="U5802" s="10"/>
    </row>
    <row r="5803" spans="5:21" s="8" customFormat="1" ht="30" customHeight="1">
      <c r="E5803" s="10"/>
      <c r="K5803" s="10"/>
      <c r="M5803" s="10"/>
      <c r="N5803" s="11"/>
      <c r="O5803" s="11"/>
      <c r="P5803" s="19"/>
      <c r="Q5803" s="11"/>
      <c r="R5803" s="11"/>
      <c r="T5803" s="10"/>
      <c r="U5803" s="10"/>
    </row>
    <row r="5804" spans="5:21" s="8" customFormat="1" ht="30" customHeight="1">
      <c r="E5804" s="10"/>
      <c r="K5804" s="10"/>
      <c r="M5804" s="10"/>
      <c r="N5804" s="11"/>
      <c r="O5804" s="11"/>
      <c r="P5804" s="19"/>
      <c r="Q5804" s="11"/>
      <c r="R5804" s="11"/>
      <c r="T5804" s="10"/>
      <c r="U5804" s="10"/>
    </row>
    <row r="5805" spans="5:21" s="8" customFormat="1" ht="30" customHeight="1">
      <c r="E5805" s="10"/>
      <c r="K5805" s="10"/>
      <c r="M5805" s="10"/>
      <c r="N5805" s="11"/>
      <c r="O5805" s="11"/>
      <c r="P5805" s="19"/>
      <c r="Q5805" s="11"/>
      <c r="R5805" s="11"/>
      <c r="T5805" s="10"/>
      <c r="U5805" s="10"/>
    </row>
    <row r="5806" spans="5:21" s="8" customFormat="1" ht="30" customHeight="1">
      <c r="E5806" s="10"/>
      <c r="K5806" s="10"/>
      <c r="M5806" s="10"/>
      <c r="N5806" s="11"/>
      <c r="O5806" s="11"/>
      <c r="P5806" s="19"/>
      <c r="Q5806" s="11"/>
      <c r="R5806" s="11"/>
      <c r="T5806" s="10"/>
      <c r="U5806" s="10"/>
    </row>
    <row r="5807" spans="5:21" s="8" customFormat="1" ht="30" customHeight="1">
      <c r="E5807" s="10"/>
      <c r="K5807" s="10"/>
      <c r="M5807" s="10"/>
      <c r="N5807" s="11"/>
      <c r="O5807" s="11"/>
      <c r="P5807" s="19"/>
      <c r="Q5807" s="11"/>
      <c r="R5807" s="11"/>
      <c r="T5807" s="10"/>
      <c r="U5807" s="10"/>
    </row>
    <row r="5808" spans="5:21" s="8" customFormat="1" ht="30" customHeight="1">
      <c r="E5808" s="10"/>
      <c r="K5808" s="10"/>
      <c r="M5808" s="10"/>
      <c r="N5808" s="11"/>
      <c r="O5808" s="11"/>
      <c r="P5808" s="19"/>
      <c r="Q5808" s="11"/>
      <c r="R5808" s="11"/>
      <c r="T5808" s="10"/>
      <c r="U5808" s="10"/>
    </row>
    <row r="5809" spans="5:21" s="8" customFormat="1" ht="30" customHeight="1">
      <c r="E5809" s="10"/>
      <c r="K5809" s="10"/>
      <c r="M5809" s="10"/>
      <c r="N5809" s="11"/>
      <c r="O5809" s="11"/>
      <c r="P5809" s="19"/>
      <c r="Q5809" s="11"/>
      <c r="R5809" s="11"/>
      <c r="T5809" s="10"/>
      <c r="U5809" s="10"/>
    </row>
    <row r="5810" spans="5:21" s="8" customFormat="1" ht="30" customHeight="1">
      <c r="E5810" s="10"/>
      <c r="K5810" s="10"/>
      <c r="M5810" s="10"/>
      <c r="N5810" s="11"/>
      <c r="O5810" s="11"/>
      <c r="P5810" s="19"/>
      <c r="Q5810" s="11"/>
      <c r="R5810" s="11"/>
      <c r="T5810" s="10"/>
      <c r="U5810" s="10"/>
    </row>
    <row r="5811" spans="5:21" s="8" customFormat="1" ht="30" customHeight="1">
      <c r="E5811" s="10"/>
      <c r="K5811" s="10"/>
      <c r="M5811" s="10"/>
      <c r="N5811" s="11"/>
      <c r="O5811" s="11"/>
      <c r="P5811" s="19"/>
      <c r="Q5811" s="11"/>
      <c r="R5811" s="11"/>
      <c r="T5811" s="10"/>
      <c r="U5811" s="10"/>
    </row>
    <row r="5812" spans="5:21" s="8" customFormat="1" ht="30" customHeight="1">
      <c r="E5812" s="10"/>
      <c r="K5812" s="10"/>
      <c r="M5812" s="10"/>
      <c r="N5812" s="11"/>
      <c r="O5812" s="11"/>
      <c r="P5812" s="19"/>
      <c r="Q5812" s="11"/>
      <c r="R5812" s="11"/>
      <c r="T5812" s="10"/>
      <c r="U5812" s="10"/>
    </row>
    <row r="5813" spans="5:21" s="8" customFormat="1" ht="30" customHeight="1">
      <c r="E5813" s="10"/>
      <c r="K5813" s="10"/>
      <c r="M5813" s="10"/>
      <c r="N5813" s="11"/>
      <c r="O5813" s="11"/>
      <c r="P5813" s="19"/>
      <c r="Q5813" s="11"/>
      <c r="R5813" s="11"/>
      <c r="T5813" s="10"/>
      <c r="U5813" s="10"/>
    </row>
    <row r="5814" spans="5:21" s="8" customFormat="1" ht="30" customHeight="1">
      <c r="E5814" s="10"/>
      <c r="K5814" s="10"/>
      <c r="M5814" s="10"/>
      <c r="N5814" s="11"/>
      <c r="O5814" s="11"/>
      <c r="P5814" s="19"/>
      <c r="Q5814" s="11"/>
      <c r="R5814" s="11"/>
      <c r="T5814" s="10"/>
      <c r="U5814" s="10"/>
    </row>
    <row r="5815" spans="5:21" s="8" customFormat="1" ht="30" customHeight="1">
      <c r="E5815" s="10"/>
      <c r="K5815" s="10"/>
      <c r="M5815" s="10"/>
      <c r="N5815" s="11"/>
      <c r="O5815" s="11"/>
      <c r="P5815" s="19"/>
      <c r="Q5815" s="11"/>
      <c r="R5815" s="11"/>
      <c r="T5815" s="10"/>
      <c r="U5815" s="10"/>
    </row>
    <row r="5816" spans="5:21" s="8" customFormat="1" ht="30" customHeight="1">
      <c r="E5816" s="10"/>
      <c r="K5816" s="10"/>
      <c r="M5816" s="10"/>
      <c r="N5816" s="11"/>
      <c r="O5816" s="11"/>
      <c r="P5816" s="19"/>
      <c r="Q5816" s="11"/>
      <c r="R5816" s="11"/>
      <c r="T5816" s="10"/>
      <c r="U5816" s="10"/>
    </row>
    <row r="5817" spans="5:21" s="8" customFormat="1" ht="30" customHeight="1">
      <c r="E5817" s="10"/>
      <c r="K5817" s="10"/>
      <c r="M5817" s="10"/>
      <c r="N5817" s="11"/>
      <c r="O5817" s="11"/>
      <c r="P5817" s="19"/>
      <c r="Q5817" s="11"/>
      <c r="R5817" s="11"/>
      <c r="T5817" s="10"/>
      <c r="U5817" s="10"/>
    </row>
    <row r="5818" spans="5:21" s="8" customFormat="1" ht="30" customHeight="1">
      <c r="E5818" s="10"/>
      <c r="K5818" s="10"/>
      <c r="M5818" s="10"/>
      <c r="N5818" s="11"/>
      <c r="O5818" s="11"/>
      <c r="P5818" s="19"/>
      <c r="Q5818" s="11"/>
      <c r="R5818" s="11"/>
      <c r="T5818" s="10"/>
      <c r="U5818" s="10"/>
    </row>
    <row r="5819" spans="5:21" s="8" customFormat="1" ht="30" customHeight="1">
      <c r="E5819" s="10"/>
      <c r="K5819" s="10"/>
      <c r="M5819" s="10"/>
      <c r="N5819" s="11"/>
      <c r="O5819" s="11"/>
      <c r="P5819" s="19"/>
      <c r="Q5819" s="11"/>
      <c r="R5819" s="11"/>
      <c r="T5819" s="10"/>
      <c r="U5819" s="10"/>
    </row>
    <row r="5820" spans="5:21" s="8" customFormat="1" ht="30" customHeight="1">
      <c r="E5820" s="10"/>
      <c r="K5820" s="10"/>
      <c r="M5820" s="10"/>
      <c r="N5820" s="11"/>
      <c r="O5820" s="11"/>
      <c r="P5820" s="19"/>
      <c r="Q5820" s="11"/>
      <c r="R5820" s="11"/>
      <c r="T5820" s="10"/>
      <c r="U5820" s="10"/>
    </row>
    <row r="5821" spans="5:21" s="8" customFormat="1" ht="30" customHeight="1">
      <c r="E5821" s="10"/>
      <c r="K5821" s="10"/>
      <c r="M5821" s="10"/>
      <c r="N5821" s="11"/>
      <c r="O5821" s="11"/>
      <c r="P5821" s="19"/>
      <c r="Q5821" s="11"/>
      <c r="R5821" s="11"/>
      <c r="T5821" s="10"/>
      <c r="U5821" s="10"/>
    </row>
    <row r="5822" spans="5:21" s="8" customFormat="1" ht="30" customHeight="1">
      <c r="E5822" s="10"/>
      <c r="K5822" s="10"/>
      <c r="M5822" s="10"/>
      <c r="N5822" s="11"/>
      <c r="O5822" s="11"/>
      <c r="P5822" s="19"/>
      <c r="Q5822" s="11"/>
      <c r="R5822" s="11"/>
      <c r="T5822" s="10"/>
      <c r="U5822" s="10"/>
    </row>
    <row r="5823" spans="5:21" s="8" customFormat="1" ht="30" customHeight="1">
      <c r="E5823" s="10"/>
      <c r="K5823" s="10"/>
      <c r="M5823" s="10"/>
      <c r="N5823" s="11"/>
      <c r="O5823" s="11"/>
      <c r="P5823" s="19"/>
      <c r="Q5823" s="11"/>
      <c r="R5823" s="11"/>
      <c r="T5823" s="10"/>
      <c r="U5823" s="10"/>
    </row>
    <row r="5824" spans="5:21" s="8" customFormat="1" ht="30" customHeight="1">
      <c r="E5824" s="10"/>
      <c r="K5824" s="10"/>
      <c r="M5824" s="10"/>
      <c r="N5824" s="11"/>
      <c r="O5824" s="11"/>
      <c r="P5824" s="19"/>
      <c r="Q5824" s="11"/>
      <c r="R5824" s="11"/>
      <c r="T5824" s="10"/>
      <c r="U5824" s="10"/>
    </row>
    <row r="5825" spans="5:21" s="8" customFormat="1" ht="30" customHeight="1">
      <c r="E5825" s="10"/>
      <c r="K5825" s="10"/>
      <c r="M5825" s="10"/>
      <c r="N5825" s="11"/>
      <c r="O5825" s="11"/>
      <c r="P5825" s="19"/>
      <c r="Q5825" s="11"/>
      <c r="R5825" s="11"/>
      <c r="T5825" s="10"/>
      <c r="U5825" s="10"/>
    </row>
    <row r="5826" spans="5:21" s="8" customFormat="1" ht="30" customHeight="1">
      <c r="E5826" s="10"/>
      <c r="K5826" s="10"/>
      <c r="M5826" s="10"/>
      <c r="N5826" s="11"/>
      <c r="O5826" s="11"/>
      <c r="P5826" s="19"/>
      <c r="Q5826" s="11"/>
      <c r="R5826" s="11"/>
      <c r="T5826" s="10"/>
      <c r="U5826" s="10"/>
    </row>
    <row r="5827" spans="5:21" s="8" customFormat="1" ht="30" customHeight="1">
      <c r="E5827" s="10"/>
      <c r="K5827" s="10"/>
      <c r="M5827" s="10"/>
      <c r="N5827" s="11"/>
      <c r="O5827" s="11"/>
      <c r="P5827" s="19"/>
      <c r="Q5827" s="11"/>
      <c r="R5827" s="11"/>
      <c r="T5827" s="10"/>
      <c r="U5827" s="10"/>
    </row>
    <row r="5828" spans="5:21" s="8" customFormat="1" ht="30" customHeight="1">
      <c r="E5828" s="10"/>
      <c r="K5828" s="10"/>
      <c r="M5828" s="10"/>
      <c r="N5828" s="11"/>
      <c r="O5828" s="11"/>
      <c r="P5828" s="19"/>
      <c r="Q5828" s="11"/>
      <c r="R5828" s="11"/>
      <c r="T5828" s="10"/>
      <c r="U5828" s="10"/>
    </row>
    <row r="5829" spans="5:21" s="8" customFormat="1" ht="30" customHeight="1">
      <c r="E5829" s="10"/>
      <c r="K5829" s="10"/>
      <c r="M5829" s="10"/>
      <c r="N5829" s="11"/>
      <c r="O5829" s="11"/>
      <c r="P5829" s="19"/>
      <c r="Q5829" s="11"/>
      <c r="R5829" s="11"/>
      <c r="T5829" s="10"/>
      <c r="U5829" s="10"/>
    </row>
    <row r="5830" spans="5:21" s="8" customFormat="1" ht="30" customHeight="1">
      <c r="E5830" s="10"/>
      <c r="K5830" s="10"/>
      <c r="M5830" s="10"/>
      <c r="N5830" s="11"/>
      <c r="O5830" s="11"/>
      <c r="P5830" s="19"/>
      <c r="Q5830" s="11"/>
      <c r="R5830" s="11"/>
      <c r="T5830" s="10"/>
      <c r="U5830" s="10"/>
    </row>
    <row r="5831" spans="5:21" s="8" customFormat="1" ht="30" customHeight="1">
      <c r="E5831" s="10"/>
      <c r="K5831" s="10"/>
      <c r="M5831" s="10"/>
      <c r="N5831" s="11"/>
      <c r="O5831" s="11"/>
      <c r="P5831" s="19"/>
      <c r="Q5831" s="11"/>
      <c r="R5831" s="11"/>
      <c r="T5831" s="10"/>
      <c r="U5831" s="10"/>
    </row>
    <row r="5832" spans="5:21" s="8" customFormat="1" ht="30" customHeight="1">
      <c r="E5832" s="10"/>
      <c r="K5832" s="10"/>
      <c r="M5832" s="10"/>
      <c r="N5832" s="11"/>
      <c r="O5832" s="11"/>
      <c r="P5832" s="19"/>
      <c r="Q5832" s="11"/>
      <c r="R5832" s="11"/>
      <c r="T5832" s="10"/>
      <c r="U5832" s="10"/>
    </row>
    <row r="5833" spans="5:21" s="8" customFormat="1" ht="30" customHeight="1">
      <c r="E5833" s="10"/>
      <c r="K5833" s="10"/>
      <c r="M5833" s="10"/>
      <c r="N5833" s="11"/>
      <c r="O5833" s="11"/>
      <c r="P5833" s="19"/>
      <c r="Q5833" s="11"/>
      <c r="R5833" s="11"/>
      <c r="T5833" s="10"/>
      <c r="U5833" s="10"/>
    </row>
    <row r="5834" spans="5:21" s="8" customFormat="1" ht="30" customHeight="1">
      <c r="E5834" s="10"/>
      <c r="K5834" s="10"/>
      <c r="M5834" s="10"/>
      <c r="N5834" s="11"/>
      <c r="O5834" s="11"/>
      <c r="P5834" s="19"/>
      <c r="Q5834" s="11"/>
      <c r="R5834" s="11"/>
      <c r="T5834" s="10"/>
      <c r="U5834" s="10"/>
    </row>
    <row r="5835" spans="5:21" s="8" customFormat="1" ht="30" customHeight="1">
      <c r="E5835" s="10"/>
      <c r="K5835" s="10"/>
      <c r="M5835" s="10"/>
      <c r="N5835" s="11"/>
      <c r="O5835" s="11"/>
      <c r="P5835" s="19"/>
      <c r="Q5835" s="11"/>
      <c r="R5835" s="11"/>
      <c r="T5835" s="10"/>
      <c r="U5835" s="10"/>
    </row>
    <row r="5836" spans="5:21" s="8" customFormat="1" ht="30" customHeight="1">
      <c r="E5836" s="10"/>
      <c r="K5836" s="10"/>
      <c r="M5836" s="10"/>
      <c r="N5836" s="11"/>
      <c r="O5836" s="11"/>
      <c r="P5836" s="19"/>
      <c r="Q5836" s="11"/>
      <c r="R5836" s="11"/>
      <c r="T5836" s="10"/>
      <c r="U5836" s="10"/>
    </row>
    <row r="5837" spans="5:21" s="8" customFormat="1" ht="30" customHeight="1">
      <c r="E5837" s="10"/>
      <c r="K5837" s="10"/>
      <c r="M5837" s="10"/>
      <c r="N5837" s="11"/>
      <c r="O5837" s="11"/>
      <c r="P5837" s="19"/>
      <c r="Q5837" s="11"/>
      <c r="R5837" s="11"/>
      <c r="T5837" s="10"/>
      <c r="U5837" s="10"/>
    </row>
    <row r="5838" spans="5:21" s="8" customFormat="1" ht="30" customHeight="1">
      <c r="E5838" s="10"/>
      <c r="K5838" s="10"/>
      <c r="M5838" s="10"/>
      <c r="N5838" s="11"/>
      <c r="O5838" s="11"/>
      <c r="P5838" s="19"/>
      <c r="Q5838" s="11"/>
      <c r="R5838" s="11"/>
      <c r="T5838" s="10"/>
      <c r="U5838" s="10"/>
    </row>
    <row r="5839" spans="5:21" s="8" customFormat="1" ht="30" customHeight="1">
      <c r="E5839" s="10"/>
      <c r="K5839" s="10"/>
      <c r="M5839" s="10"/>
      <c r="N5839" s="11"/>
      <c r="O5839" s="11"/>
      <c r="P5839" s="19"/>
      <c r="Q5839" s="11"/>
      <c r="R5839" s="11"/>
      <c r="T5839" s="10"/>
      <c r="U5839" s="10"/>
    </row>
    <row r="5840" spans="5:21" s="8" customFormat="1" ht="30" customHeight="1">
      <c r="E5840" s="10"/>
      <c r="K5840" s="10"/>
      <c r="M5840" s="10"/>
      <c r="N5840" s="11"/>
      <c r="O5840" s="11"/>
      <c r="P5840" s="19"/>
      <c r="Q5840" s="11"/>
      <c r="R5840" s="11"/>
      <c r="T5840" s="10"/>
      <c r="U5840" s="10"/>
    </row>
    <row r="5841" spans="5:21" s="8" customFormat="1" ht="30" customHeight="1">
      <c r="E5841" s="10"/>
      <c r="K5841" s="10"/>
      <c r="M5841" s="10"/>
      <c r="N5841" s="11"/>
      <c r="O5841" s="11"/>
      <c r="P5841" s="19"/>
      <c r="Q5841" s="11"/>
      <c r="R5841" s="11"/>
      <c r="T5841" s="10"/>
      <c r="U5841" s="10"/>
    </row>
    <row r="5842" spans="5:21" s="8" customFormat="1" ht="30" customHeight="1">
      <c r="E5842" s="10"/>
      <c r="K5842" s="10"/>
      <c r="M5842" s="10"/>
      <c r="N5842" s="11"/>
      <c r="O5842" s="11"/>
      <c r="P5842" s="19"/>
      <c r="Q5842" s="11"/>
      <c r="R5842" s="11"/>
      <c r="T5842" s="10"/>
      <c r="U5842" s="10"/>
    </row>
    <row r="5843" spans="5:21" s="8" customFormat="1" ht="30" customHeight="1">
      <c r="E5843" s="10"/>
      <c r="K5843" s="10"/>
      <c r="M5843" s="10"/>
      <c r="N5843" s="11"/>
      <c r="O5843" s="11"/>
      <c r="P5843" s="19"/>
      <c r="Q5843" s="11"/>
      <c r="R5843" s="11"/>
      <c r="T5843" s="10"/>
      <c r="U5843" s="10"/>
    </row>
    <row r="5844" spans="5:21" s="8" customFormat="1" ht="30" customHeight="1">
      <c r="E5844" s="10"/>
      <c r="K5844" s="10"/>
      <c r="M5844" s="10"/>
      <c r="N5844" s="11"/>
      <c r="O5844" s="11"/>
      <c r="P5844" s="19"/>
      <c r="Q5844" s="11"/>
      <c r="R5844" s="11"/>
      <c r="T5844" s="10"/>
      <c r="U5844" s="10"/>
    </row>
    <row r="5845" spans="5:21" s="8" customFormat="1" ht="30" customHeight="1">
      <c r="E5845" s="10"/>
      <c r="K5845" s="10"/>
      <c r="M5845" s="10"/>
      <c r="N5845" s="11"/>
      <c r="O5845" s="11"/>
      <c r="P5845" s="19"/>
      <c r="Q5845" s="11"/>
      <c r="R5845" s="11"/>
      <c r="T5845" s="10"/>
      <c r="U5845" s="10"/>
    </row>
    <row r="5846" spans="5:21" s="8" customFormat="1" ht="30" customHeight="1">
      <c r="E5846" s="10"/>
      <c r="K5846" s="10"/>
      <c r="M5846" s="10"/>
      <c r="N5846" s="11"/>
      <c r="O5846" s="11"/>
      <c r="P5846" s="19"/>
      <c r="Q5846" s="11"/>
      <c r="R5846" s="11"/>
      <c r="T5846" s="10"/>
      <c r="U5846" s="10"/>
    </row>
    <row r="5847" spans="5:21" s="8" customFormat="1" ht="30" customHeight="1">
      <c r="E5847" s="10"/>
      <c r="K5847" s="10"/>
      <c r="M5847" s="10"/>
      <c r="N5847" s="11"/>
      <c r="O5847" s="11"/>
      <c r="P5847" s="19"/>
      <c r="Q5847" s="11"/>
      <c r="R5847" s="11"/>
      <c r="T5847" s="10"/>
      <c r="U5847" s="10"/>
    </row>
    <row r="5848" spans="5:21" s="8" customFormat="1" ht="30" customHeight="1">
      <c r="E5848" s="10"/>
      <c r="K5848" s="10"/>
      <c r="M5848" s="10"/>
      <c r="N5848" s="11"/>
      <c r="O5848" s="11"/>
      <c r="P5848" s="19"/>
      <c r="Q5848" s="11"/>
      <c r="R5848" s="11"/>
      <c r="T5848" s="10"/>
      <c r="U5848" s="10"/>
    </row>
    <row r="5849" spans="5:21" s="8" customFormat="1" ht="30" customHeight="1">
      <c r="E5849" s="10"/>
      <c r="K5849" s="10"/>
      <c r="M5849" s="10"/>
      <c r="N5849" s="11"/>
      <c r="O5849" s="11"/>
      <c r="P5849" s="19"/>
      <c r="Q5849" s="11"/>
      <c r="R5849" s="11"/>
      <c r="T5849" s="10"/>
      <c r="U5849" s="10"/>
    </row>
    <row r="5850" spans="5:21" s="8" customFormat="1" ht="30" customHeight="1">
      <c r="E5850" s="10"/>
      <c r="K5850" s="10"/>
      <c r="M5850" s="10"/>
      <c r="N5850" s="11"/>
      <c r="O5850" s="11"/>
      <c r="P5850" s="19"/>
      <c r="Q5850" s="11"/>
      <c r="R5850" s="11"/>
      <c r="T5850" s="10"/>
      <c r="U5850" s="10"/>
    </row>
    <row r="5851" spans="5:21" s="8" customFormat="1" ht="30" customHeight="1">
      <c r="E5851" s="10"/>
      <c r="K5851" s="10"/>
      <c r="M5851" s="10"/>
      <c r="N5851" s="11"/>
      <c r="O5851" s="11"/>
      <c r="P5851" s="19"/>
      <c r="Q5851" s="11"/>
      <c r="R5851" s="11"/>
      <c r="T5851" s="10"/>
      <c r="U5851" s="10"/>
    </row>
    <row r="5852" spans="5:21" s="8" customFormat="1" ht="30" customHeight="1">
      <c r="E5852" s="10"/>
      <c r="K5852" s="10"/>
      <c r="M5852" s="10"/>
      <c r="N5852" s="11"/>
      <c r="O5852" s="11"/>
      <c r="P5852" s="19"/>
      <c r="Q5852" s="11"/>
      <c r="R5852" s="11"/>
      <c r="T5852" s="10"/>
      <c r="U5852" s="10"/>
    </row>
    <row r="5853" spans="5:21" s="8" customFormat="1" ht="30" customHeight="1">
      <c r="E5853" s="10"/>
      <c r="K5853" s="10"/>
      <c r="M5853" s="10"/>
      <c r="N5853" s="11"/>
      <c r="O5853" s="11"/>
      <c r="P5853" s="19"/>
      <c r="Q5853" s="11"/>
      <c r="R5853" s="11"/>
      <c r="T5853" s="10"/>
      <c r="U5853" s="10"/>
    </row>
    <row r="5854" spans="5:21" s="8" customFormat="1" ht="30" customHeight="1">
      <c r="E5854" s="10"/>
      <c r="K5854" s="10"/>
      <c r="M5854" s="10"/>
      <c r="N5854" s="11"/>
      <c r="O5854" s="11"/>
      <c r="P5854" s="19"/>
      <c r="Q5854" s="11"/>
      <c r="R5854" s="11"/>
      <c r="T5854" s="10"/>
      <c r="U5854" s="10"/>
    </row>
    <row r="5855" spans="5:21" s="8" customFormat="1" ht="30" customHeight="1">
      <c r="E5855" s="10"/>
      <c r="K5855" s="10"/>
      <c r="M5855" s="10"/>
      <c r="N5855" s="11"/>
      <c r="O5855" s="11"/>
      <c r="P5855" s="19"/>
      <c r="Q5855" s="11"/>
      <c r="R5855" s="11"/>
      <c r="T5855" s="10"/>
      <c r="U5855" s="10"/>
    </row>
    <row r="5856" spans="5:21" s="8" customFormat="1" ht="30" customHeight="1">
      <c r="E5856" s="10"/>
      <c r="K5856" s="10"/>
      <c r="M5856" s="10"/>
      <c r="N5856" s="11"/>
      <c r="O5856" s="11"/>
      <c r="P5856" s="19"/>
      <c r="Q5856" s="11"/>
      <c r="R5856" s="11"/>
      <c r="T5856" s="10"/>
      <c r="U5856" s="10"/>
    </row>
    <row r="5857" spans="5:21" s="8" customFormat="1" ht="30" customHeight="1">
      <c r="E5857" s="10"/>
      <c r="K5857" s="10"/>
      <c r="M5857" s="10"/>
      <c r="N5857" s="11"/>
      <c r="O5857" s="11"/>
      <c r="P5857" s="19"/>
      <c r="Q5857" s="11"/>
      <c r="R5857" s="11"/>
      <c r="T5857" s="10"/>
      <c r="U5857" s="10"/>
    </row>
    <row r="5858" spans="5:21" s="8" customFormat="1" ht="30" customHeight="1">
      <c r="E5858" s="10"/>
      <c r="K5858" s="10"/>
      <c r="M5858" s="10"/>
      <c r="N5858" s="11"/>
      <c r="O5858" s="11"/>
      <c r="P5858" s="19"/>
      <c r="Q5858" s="11"/>
      <c r="R5858" s="11"/>
      <c r="T5858" s="10"/>
      <c r="U5858" s="10"/>
    </row>
    <row r="5859" spans="5:21" s="8" customFormat="1" ht="30" customHeight="1">
      <c r="E5859" s="10"/>
      <c r="K5859" s="10"/>
      <c r="M5859" s="10"/>
      <c r="N5859" s="11"/>
      <c r="O5859" s="11"/>
      <c r="P5859" s="19"/>
      <c r="Q5859" s="11"/>
      <c r="R5859" s="11"/>
      <c r="T5859" s="10"/>
      <c r="U5859" s="10"/>
    </row>
    <row r="5860" spans="5:21" s="8" customFormat="1" ht="30" customHeight="1">
      <c r="E5860" s="10"/>
      <c r="K5860" s="10"/>
      <c r="M5860" s="10"/>
      <c r="N5860" s="11"/>
      <c r="O5860" s="11"/>
      <c r="P5860" s="19"/>
      <c r="Q5860" s="11"/>
      <c r="R5860" s="11"/>
      <c r="T5860" s="10"/>
      <c r="U5860" s="10"/>
    </row>
    <row r="5861" spans="5:21" s="8" customFormat="1" ht="30" customHeight="1">
      <c r="E5861" s="10"/>
      <c r="K5861" s="10"/>
      <c r="M5861" s="10"/>
      <c r="N5861" s="11"/>
      <c r="O5861" s="11"/>
      <c r="P5861" s="19"/>
      <c r="Q5861" s="11"/>
      <c r="R5861" s="11"/>
      <c r="T5861" s="10"/>
      <c r="U5861" s="10"/>
    </row>
    <row r="5862" spans="5:21" s="8" customFormat="1" ht="30" customHeight="1">
      <c r="E5862" s="10"/>
      <c r="K5862" s="10"/>
      <c r="M5862" s="10"/>
      <c r="N5862" s="11"/>
      <c r="O5862" s="11"/>
      <c r="P5862" s="19"/>
      <c r="Q5862" s="11"/>
      <c r="R5862" s="11"/>
      <c r="T5862" s="10"/>
      <c r="U5862" s="10"/>
    </row>
    <row r="5863" spans="5:21" s="8" customFormat="1" ht="30" customHeight="1">
      <c r="E5863" s="10"/>
      <c r="K5863" s="10"/>
      <c r="M5863" s="10"/>
      <c r="N5863" s="11"/>
      <c r="O5863" s="11"/>
      <c r="P5863" s="19"/>
      <c r="Q5863" s="11"/>
      <c r="R5863" s="11"/>
      <c r="T5863" s="10"/>
      <c r="U5863" s="10"/>
    </row>
    <row r="5864" spans="5:21" s="8" customFormat="1" ht="30" customHeight="1">
      <c r="E5864" s="10"/>
      <c r="K5864" s="10"/>
      <c r="M5864" s="10"/>
      <c r="N5864" s="11"/>
      <c r="O5864" s="11"/>
      <c r="P5864" s="19"/>
      <c r="Q5864" s="11"/>
      <c r="R5864" s="11"/>
      <c r="T5864" s="10"/>
      <c r="U5864" s="10"/>
    </row>
    <row r="5865" spans="5:21" s="8" customFormat="1" ht="30" customHeight="1">
      <c r="E5865" s="10"/>
      <c r="K5865" s="10"/>
      <c r="M5865" s="10"/>
      <c r="N5865" s="11"/>
      <c r="O5865" s="11"/>
      <c r="P5865" s="19"/>
      <c r="Q5865" s="11"/>
      <c r="R5865" s="11"/>
      <c r="T5865" s="10"/>
      <c r="U5865" s="10"/>
    </row>
    <row r="5866" spans="5:21" s="8" customFormat="1" ht="30" customHeight="1">
      <c r="E5866" s="10"/>
      <c r="K5866" s="10"/>
      <c r="M5866" s="10"/>
      <c r="N5866" s="11"/>
      <c r="O5866" s="11"/>
      <c r="P5866" s="19"/>
      <c r="Q5866" s="11"/>
      <c r="R5866" s="11"/>
      <c r="T5866" s="10"/>
      <c r="U5866" s="10"/>
    </row>
    <row r="5867" spans="5:21" s="8" customFormat="1" ht="30" customHeight="1">
      <c r="E5867" s="10"/>
      <c r="K5867" s="10"/>
      <c r="M5867" s="10"/>
      <c r="N5867" s="11"/>
      <c r="O5867" s="11"/>
      <c r="P5867" s="19"/>
      <c r="Q5867" s="11"/>
      <c r="R5867" s="11"/>
      <c r="T5867" s="10"/>
      <c r="U5867" s="10"/>
    </row>
    <row r="5868" spans="5:21" s="8" customFormat="1" ht="30" customHeight="1">
      <c r="E5868" s="10"/>
      <c r="K5868" s="10"/>
      <c r="M5868" s="10"/>
      <c r="N5868" s="11"/>
      <c r="O5868" s="11"/>
      <c r="P5868" s="19"/>
      <c r="Q5868" s="11"/>
      <c r="R5868" s="11"/>
      <c r="T5868" s="10"/>
      <c r="U5868" s="10"/>
    </row>
    <row r="5869" spans="5:21" s="8" customFormat="1" ht="30" customHeight="1">
      <c r="E5869" s="10"/>
      <c r="K5869" s="10"/>
      <c r="M5869" s="10"/>
      <c r="N5869" s="11"/>
      <c r="O5869" s="11"/>
      <c r="P5869" s="19"/>
      <c r="Q5869" s="11"/>
      <c r="R5869" s="11"/>
      <c r="T5869" s="10"/>
      <c r="U5869" s="10"/>
    </row>
    <row r="5870" spans="5:21" s="8" customFormat="1" ht="30" customHeight="1">
      <c r="E5870" s="10"/>
      <c r="K5870" s="10"/>
      <c r="M5870" s="10"/>
      <c r="N5870" s="11"/>
      <c r="O5870" s="11"/>
      <c r="P5870" s="19"/>
      <c r="Q5870" s="11"/>
      <c r="R5870" s="11"/>
      <c r="T5870" s="10"/>
      <c r="U5870" s="10"/>
    </row>
    <row r="5871" spans="5:21" s="8" customFormat="1" ht="30" customHeight="1">
      <c r="E5871" s="10"/>
      <c r="K5871" s="10"/>
      <c r="M5871" s="10"/>
      <c r="N5871" s="11"/>
      <c r="O5871" s="11"/>
      <c r="P5871" s="19"/>
      <c r="Q5871" s="11"/>
      <c r="R5871" s="11"/>
      <c r="T5871" s="10"/>
      <c r="U5871" s="10"/>
    </row>
    <row r="5872" spans="5:21" s="8" customFormat="1" ht="30" customHeight="1">
      <c r="E5872" s="10"/>
      <c r="K5872" s="10"/>
      <c r="M5872" s="10"/>
      <c r="N5872" s="11"/>
      <c r="O5872" s="11"/>
      <c r="P5872" s="19"/>
      <c r="Q5872" s="11"/>
      <c r="R5872" s="11"/>
      <c r="T5872" s="10"/>
      <c r="U5872" s="10"/>
    </row>
    <row r="5873" spans="5:21" s="8" customFormat="1" ht="30" customHeight="1">
      <c r="E5873" s="10"/>
      <c r="K5873" s="10"/>
      <c r="M5873" s="10"/>
      <c r="N5873" s="11"/>
      <c r="O5873" s="11"/>
      <c r="P5873" s="19"/>
      <c r="Q5873" s="11"/>
      <c r="R5873" s="11"/>
      <c r="T5873" s="10"/>
      <c r="U5873" s="10"/>
    </row>
    <row r="5874" spans="5:21" s="8" customFormat="1" ht="30" customHeight="1">
      <c r="E5874" s="10"/>
      <c r="K5874" s="10"/>
      <c r="M5874" s="10"/>
      <c r="N5874" s="11"/>
      <c r="O5874" s="11"/>
      <c r="P5874" s="19"/>
      <c r="Q5874" s="11"/>
      <c r="R5874" s="11"/>
      <c r="T5874" s="10"/>
      <c r="U5874" s="10"/>
    </row>
    <row r="5875" spans="5:21" s="8" customFormat="1" ht="30" customHeight="1">
      <c r="E5875" s="10"/>
      <c r="K5875" s="10"/>
      <c r="M5875" s="10"/>
      <c r="N5875" s="11"/>
      <c r="O5875" s="11"/>
      <c r="P5875" s="19"/>
      <c r="Q5875" s="11"/>
      <c r="R5875" s="11"/>
      <c r="T5875" s="10"/>
      <c r="U5875" s="10"/>
    </row>
    <row r="5876" spans="5:21" s="8" customFormat="1" ht="30" customHeight="1">
      <c r="E5876" s="10"/>
      <c r="K5876" s="10"/>
      <c r="M5876" s="10"/>
      <c r="N5876" s="11"/>
      <c r="O5876" s="11"/>
      <c r="P5876" s="19"/>
      <c r="Q5876" s="11"/>
      <c r="R5876" s="11"/>
      <c r="T5876" s="10"/>
      <c r="U5876" s="10"/>
    </row>
    <row r="5877" spans="5:21" s="8" customFormat="1" ht="30" customHeight="1">
      <c r="E5877" s="10"/>
      <c r="K5877" s="10"/>
      <c r="M5877" s="10"/>
      <c r="N5877" s="11"/>
      <c r="O5877" s="11"/>
      <c r="P5877" s="19"/>
      <c r="Q5877" s="11"/>
      <c r="R5877" s="11"/>
      <c r="T5877" s="10"/>
      <c r="U5877" s="10"/>
    </row>
    <row r="5878" spans="5:21" s="8" customFormat="1" ht="30" customHeight="1">
      <c r="E5878" s="10"/>
      <c r="K5878" s="10"/>
      <c r="M5878" s="10"/>
      <c r="N5878" s="11"/>
      <c r="O5878" s="11"/>
      <c r="P5878" s="19"/>
      <c r="Q5878" s="11"/>
      <c r="R5878" s="11"/>
      <c r="T5878" s="10"/>
      <c r="U5878" s="10"/>
    </row>
    <row r="5879" spans="5:21" s="8" customFormat="1" ht="30" customHeight="1">
      <c r="E5879" s="10"/>
      <c r="K5879" s="10"/>
      <c r="M5879" s="10"/>
      <c r="N5879" s="11"/>
      <c r="O5879" s="11"/>
      <c r="P5879" s="19"/>
      <c r="Q5879" s="11"/>
      <c r="R5879" s="11"/>
      <c r="T5879" s="10"/>
      <c r="U5879" s="10"/>
    </row>
    <row r="5880" spans="5:21" s="8" customFormat="1" ht="30" customHeight="1">
      <c r="E5880" s="10"/>
      <c r="K5880" s="10"/>
      <c r="M5880" s="10"/>
      <c r="N5880" s="11"/>
      <c r="O5880" s="11"/>
      <c r="P5880" s="19"/>
      <c r="Q5880" s="11"/>
      <c r="R5880" s="11"/>
      <c r="T5880" s="10"/>
      <c r="U5880" s="10"/>
    </row>
    <row r="5881" spans="5:21" s="8" customFormat="1" ht="30" customHeight="1">
      <c r="E5881" s="10"/>
      <c r="K5881" s="10"/>
      <c r="M5881" s="10"/>
      <c r="N5881" s="11"/>
      <c r="O5881" s="11"/>
      <c r="P5881" s="19"/>
      <c r="Q5881" s="11"/>
      <c r="R5881" s="11"/>
      <c r="T5881" s="10"/>
      <c r="U5881" s="10"/>
    </row>
    <row r="5882" spans="5:21" s="8" customFormat="1" ht="30" customHeight="1">
      <c r="E5882" s="10"/>
      <c r="K5882" s="10"/>
      <c r="M5882" s="10"/>
      <c r="N5882" s="11"/>
      <c r="O5882" s="11"/>
      <c r="P5882" s="19"/>
      <c r="Q5882" s="11"/>
      <c r="R5882" s="11"/>
      <c r="T5882" s="10"/>
      <c r="U5882" s="10"/>
    </row>
    <row r="5883" spans="5:21" s="8" customFormat="1" ht="30" customHeight="1">
      <c r="E5883" s="10"/>
      <c r="K5883" s="10"/>
      <c r="M5883" s="10"/>
      <c r="N5883" s="11"/>
      <c r="O5883" s="11"/>
      <c r="P5883" s="19"/>
      <c r="Q5883" s="11"/>
      <c r="R5883" s="11"/>
      <c r="T5883" s="10"/>
      <c r="U5883" s="10"/>
    </row>
    <row r="5884" spans="5:21" s="8" customFormat="1" ht="30" customHeight="1">
      <c r="E5884" s="10"/>
      <c r="K5884" s="10"/>
      <c r="M5884" s="10"/>
      <c r="N5884" s="11"/>
      <c r="O5884" s="11"/>
      <c r="P5884" s="19"/>
      <c r="Q5884" s="11"/>
      <c r="R5884" s="11"/>
      <c r="T5884" s="10"/>
      <c r="U5884" s="10"/>
    </row>
    <row r="5885" spans="5:21" s="8" customFormat="1" ht="30" customHeight="1">
      <c r="E5885" s="10"/>
      <c r="K5885" s="10"/>
      <c r="M5885" s="10"/>
      <c r="N5885" s="11"/>
      <c r="O5885" s="11"/>
      <c r="P5885" s="19"/>
      <c r="Q5885" s="11"/>
      <c r="R5885" s="11"/>
      <c r="T5885" s="10"/>
      <c r="U5885" s="10"/>
    </row>
    <row r="5886" spans="5:21" s="8" customFormat="1" ht="30" customHeight="1">
      <c r="E5886" s="10"/>
      <c r="K5886" s="10"/>
      <c r="M5886" s="10"/>
      <c r="N5886" s="11"/>
      <c r="O5886" s="11"/>
      <c r="P5886" s="19"/>
      <c r="Q5886" s="11"/>
      <c r="R5886" s="11"/>
      <c r="T5886" s="10"/>
      <c r="U5886" s="10"/>
    </row>
    <row r="5887" spans="5:21" s="8" customFormat="1" ht="30" customHeight="1">
      <c r="E5887" s="10"/>
      <c r="K5887" s="10"/>
      <c r="M5887" s="10"/>
      <c r="N5887" s="11"/>
      <c r="O5887" s="11"/>
      <c r="P5887" s="19"/>
      <c r="Q5887" s="11"/>
      <c r="R5887" s="11"/>
      <c r="T5887" s="10"/>
      <c r="U5887" s="10"/>
    </row>
    <row r="5888" spans="5:21" s="8" customFormat="1" ht="30" customHeight="1">
      <c r="E5888" s="10"/>
      <c r="K5888" s="10"/>
      <c r="M5888" s="10"/>
      <c r="N5888" s="11"/>
      <c r="O5888" s="11"/>
      <c r="P5888" s="19"/>
      <c r="Q5888" s="11"/>
      <c r="R5888" s="11"/>
      <c r="T5888" s="10"/>
      <c r="U5888" s="10"/>
    </row>
    <row r="5889" spans="5:21" s="8" customFormat="1" ht="30" customHeight="1">
      <c r="E5889" s="10"/>
      <c r="K5889" s="10"/>
      <c r="M5889" s="10"/>
      <c r="N5889" s="11"/>
      <c r="O5889" s="11"/>
      <c r="P5889" s="19"/>
      <c r="Q5889" s="11"/>
      <c r="R5889" s="11"/>
      <c r="T5889" s="10"/>
      <c r="U5889" s="10"/>
    </row>
    <row r="5890" spans="5:21" s="8" customFormat="1" ht="30" customHeight="1">
      <c r="E5890" s="10"/>
      <c r="K5890" s="10"/>
      <c r="M5890" s="10"/>
      <c r="N5890" s="11"/>
      <c r="O5890" s="11"/>
      <c r="P5890" s="19"/>
      <c r="Q5890" s="11"/>
      <c r="R5890" s="11"/>
      <c r="T5890" s="10"/>
      <c r="U5890" s="10"/>
    </row>
    <row r="5891" spans="5:21" s="8" customFormat="1" ht="30" customHeight="1">
      <c r="E5891" s="10"/>
      <c r="K5891" s="10"/>
      <c r="M5891" s="10"/>
      <c r="N5891" s="11"/>
      <c r="O5891" s="11"/>
      <c r="P5891" s="19"/>
      <c r="Q5891" s="11"/>
      <c r="R5891" s="11"/>
      <c r="T5891" s="10"/>
      <c r="U5891" s="10"/>
    </row>
    <row r="5892" spans="5:21" s="8" customFormat="1" ht="30" customHeight="1">
      <c r="E5892" s="10"/>
      <c r="K5892" s="10"/>
      <c r="M5892" s="10"/>
      <c r="N5892" s="11"/>
      <c r="O5892" s="11"/>
      <c r="P5892" s="19"/>
      <c r="Q5892" s="11"/>
      <c r="R5892" s="11"/>
      <c r="T5892" s="10"/>
      <c r="U5892" s="10"/>
    </row>
    <row r="5893" spans="5:21" s="8" customFormat="1" ht="30" customHeight="1">
      <c r="E5893" s="10"/>
      <c r="K5893" s="10"/>
      <c r="M5893" s="10"/>
      <c r="N5893" s="11"/>
      <c r="O5893" s="11"/>
      <c r="P5893" s="19"/>
      <c r="Q5893" s="11"/>
      <c r="R5893" s="11"/>
      <c r="T5893" s="10"/>
      <c r="U5893" s="10"/>
    </row>
    <row r="5894" spans="5:21" s="8" customFormat="1" ht="30" customHeight="1">
      <c r="E5894" s="10"/>
      <c r="K5894" s="10"/>
      <c r="M5894" s="10"/>
      <c r="N5894" s="11"/>
      <c r="O5894" s="11"/>
      <c r="P5894" s="19"/>
      <c r="Q5894" s="11"/>
      <c r="R5894" s="11"/>
      <c r="T5894" s="10"/>
      <c r="U5894" s="10"/>
    </row>
    <row r="5895" spans="5:21" s="8" customFormat="1" ht="30" customHeight="1">
      <c r="E5895" s="10"/>
      <c r="K5895" s="10"/>
      <c r="M5895" s="10"/>
      <c r="N5895" s="11"/>
      <c r="O5895" s="11"/>
      <c r="P5895" s="19"/>
      <c r="Q5895" s="11"/>
      <c r="R5895" s="11"/>
      <c r="T5895" s="10"/>
      <c r="U5895" s="10"/>
    </row>
    <row r="5896" spans="5:21" s="8" customFormat="1" ht="30" customHeight="1">
      <c r="E5896" s="10"/>
      <c r="K5896" s="10"/>
      <c r="M5896" s="10"/>
      <c r="N5896" s="11"/>
      <c r="O5896" s="11"/>
      <c r="P5896" s="19"/>
      <c r="Q5896" s="11"/>
      <c r="R5896" s="11"/>
      <c r="T5896" s="10"/>
      <c r="U5896" s="10"/>
    </row>
    <row r="5897" spans="5:21" s="8" customFormat="1" ht="30" customHeight="1">
      <c r="E5897" s="10"/>
      <c r="K5897" s="10"/>
      <c r="M5897" s="10"/>
      <c r="N5897" s="11"/>
      <c r="O5897" s="11"/>
      <c r="P5897" s="19"/>
      <c r="Q5897" s="11"/>
      <c r="R5897" s="11"/>
      <c r="T5897" s="10"/>
      <c r="U5897" s="10"/>
    </row>
    <row r="5898" spans="5:21" s="8" customFormat="1" ht="30" customHeight="1">
      <c r="E5898" s="10"/>
      <c r="K5898" s="10"/>
      <c r="M5898" s="10"/>
      <c r="N5898" s="11"/>
      <c r="O5898" s="11"/>
      <c r="P5898" s="19"/>
      <c r="Q5898" s="11"/>
      <c r="R5898" s="11"/>
      <c r="T5898" s="10"/>
      <c r="U5898" s="10"/>
    </row>
    <row r="5899" spans="5:21" s="8" customFormat="1" ht="30" customHeight="1">
      <c r="E5899" s="10"/>
      <c r="K5899" s="10"/>
      <c r="M5899" s="10"/>
      <c r="N5899" s="11"/>
      <c r="O5899" s="11"/>
      <c r="P5899" s="19"/>
      <c r="Q5899" s="11"/>
      <c r="R5899" s="11"/>
      <c r="T5899" s="10"/>
      <c r="U5899" s="10"/>
    </row>
    <row r="5900" spans="5:21" s="8" customFormat="1" ht="30" customHeight="1">
      <c r="E5900" s="10"/>
      <c r="K5900" s="10"/>
      <c r="M5900" s="10"/>
      <c r="N5900" s="11"/>
      <c r="O5900" s="11"/>
      <c r="P5900" s="19"/>
      <c r="Q5900" s="11"/>
      <c r="R5900" s="11"/>
      <c r="T5900" s="10"/>
      <c r="U5900" s="10"/>
    </row>
    <row r="5901" spans="5:21" s="8" customFormat="1" ht="30" customHeight="1">
      <c r="E5901" s="10"/>
      <c r="K5901" s="10"/>
      <c r="M5901" s="10"/>
      <c r="N5901" s="11"/>
      <c r="O5901" s="11"/>
      <c r="P5901" s="19"/>
      <c r="Q5901" s="11"/>
      <c r="R5901" s="11"/>
      <c r="T5901" s="10"/>
      <c r="U5901" s="10"/>
    </row>
    <row r="5902" spans="5:21" s="8" customFormat="1" ht="30" customHeight="1">
      <c r="E5902" s="10"/>
      <c r="K5902" s="10"/>
      <c r="M5902" s="10"/>
      <c r="N5902" s="11"/>
      <c r="O5902" s="11"/>
      <c r="P5902" s="19"/>
      <c r="Q5902" s="11"/>
      <c r="R5902" s="11"/>
      <c r="T5902" s="10"/>
      <c r="U5902" s="10"/>
    </row>
    <row r="5903" spans="5:21" s="8" customFormat="1" ht="30" customHeight="1">
      <c r="E5903" s="10"/>
      <c r="K5903" s="10"/>
      <c r="M5903" s="10"/>
      <c r="N5903" s="11"/>
      <c r="O5903" s="11"/>
      <c r="P5903" s="19"/>
      <c r="Q5903" s="11"/>
      <c r="R5903" s="11"/>
      <c r="T5903" s="10"/>
      <c r="U5903" s="10"/>
    </row>
    <row r="5904" spans="5:21" s="8" customFormat="1" ht="30" customHeight="1">
      <c r="E5904" s="10"/>
      <c r="K5904" s="10"/>
      <c r="M5904" s="10"/>
      <c r="N5904" s="11"/>
      <c r="O5904" s="11"/>
      <c r="P5904" s="19"/>
      <c r="Q5904" s="11"/>
      <c r="R5904" s="11"/>
      <c r="T5904" s="10"/>
      <c r="U5904" s="10"/>
    </row>
    <row r="5905" spans="5:21" s="8" customFormat="1" ht="30" customHeight="1">
      <c r="E5905" s="10"/>
      <c r="K5905" s="10"/>
      <c r="M5905" s="10"/>
      <c r="N5905" s="11"/>
      <c r="O5905" s="11"/>
      <c r="P5905" s="19"/>
      <c r="Q5905" s="11"/>
      <c r="R5905" s="11"/>
      <c r="T5905" s="10"/>
      <c r="U5905" s="10"/>
    </row>
    <row r="5906" spans="5:21" s="8" customFormat="1" ht="30" customHeight="1">
      <c r="E5906" s="10"/>
      <c r="K5906" s="10"/>
      <c r="M5906" s="10"/>
      <c r="N5906" s="11"/>
      <c r="O5906" s="11"/>
      <c r="P5906" s="19"/>
      <c r="Q5906" s="11"/>
      <c r="R5906" s="11"/>
      <c r="T5906" s="10"/>
      <c r="U5906" s="10"/>
    </row>
    <row r="5907" spans="5:21" s="8" customFormat="1" ht="30" customHeight="1">
      <c r="E5907" s="10"/>
      <c r="K5907" s="10"/>
      <c r="M5907" s="10"/>
      <c r="N5907" s="11"/>
      <c r="O5907" s="11"/>
      <c r="P5907" s="19"/>
      <c r="Q5907" s="11"/>
      <c r="R5907" s="11"/>
      <c r="T5907" s="10"/>
      <c r="U5907" s="10"/>
    </row>
    <row r="5908" spans="5:21" s="8" customFormat="1" ht="30" customHeight="1">
      <c r="E5908" s="10"/>
      <c r="K5908" s="10"/>
      <c r="M5908" s="10"/>
      <c r="N5908" s="11"/>
      <c r="O5908" s="11"/>
      <c r="P5908" s="19"/>
      <c r="Q5908" s="11"/>
      <c r="R5908" s="11"/>
      <c r="T5908" s="10"/>
      <c r="U5908" s="10"/>
    </row>
    <row r="5909" spans="5:21" s="8" customFormat="1" ht="30" customHeight="1">
      <c r="E5909" s="10"/>
      <c r="K5909" s="10"/>
      <c r="M5909" s="10"/>
      <c r="N5909" s="11"/>
      <c r="O5909" s="11"/>
      <c r="P5909" s="19"/>
      <c r="Q5909" s="11"/>
      <c r="R5909" s="11"/>
      <c r="T5909" s="10"/>
      <c r="U5909" s="10"/>
    </row>
    <row r="5910" spans="5:21" s="8" customFormat="1" ht="30" customHeight="1">
      <c r="E5910" s="10"/>
      <c r="K5910" s="10"/>
      <c r="M5910" s="10"/>
      <c r="N5910" s="11"/>
      <c r="O5910" s="11"/>
      <c r="P5910" s="19"/>
      <c r="Q5910" s="11"/>
      <c r="R5910" s="11"/>
      <c r="T5910" s="10"/>
      <c r="U5910" s="10"/>
    </row>
    <row r="5911" spans="5:21" s="8" customFormat="1" ht="30" customHeight="1">
      <c r="E5911" s="10"/>
      <c r="K5911" s="10"/>
      <c r="M5911" s="10"/>
      <c r="N5911" s="11"/>
      <c r="O5911" s="11"/>
      <c r="P5911" s="19"/>
      <c r="Q5911" s="11"/>
      <c r="R5911" s="11"/>
      <c r="T5911" s="10"/>
      <c r="U5911" s="10"/>
    </row>
    <row r="5912" spans="5:21" s="8" customFormat="1" ht="30" customHeight="1">
      <c r="E5912" s="10"/>
      <c r="K5912" s="10"/>
      <c r="M5912" s="10"/>
      <c r="N5912" s="11"/>
      <c r="O5912" s="11"/>
      <c r="P5912" s="19"/>
      <c r="Q5912" s="11"/>
      <c r="R5912" s="11"/>
      <c r="T5912" s="10"/>
      <c r="U5912" s="10"/>
    </row>
    <row r="5913" spans="5:21" s="8" customFormat="1" ht="30" customHeight="1">
      <c r="E5913" s="10"/>
      <c r="K5913" s="10"/>
      <c r="M5913" s="10"/>
      <c r="N5913" s="11"/>
      <c r="O5913" s="11"/>
      <c r="P5913" s="19"/>
      <c r="Q5913" s="11"/>
      <c r="R5913" s="11"/>
      <c r="T5913" s="10"/>
      <c r="U5913" s="10"/>
    </row>
    <row r="5914" spans="5:21" s="8" customFormat="1" ht="30" customHeight="1">
      <c r="E5914" s="10"/>
      <c r="K5914" s="10"/>
      <c r="M5914" s="10"/>
      <c r="N5914" s="11"/>
      <c r="O5914" s="11"/>
      <c r="P5914" s="19"/>
      <c r="Q5914" s="11"/>
      <c r="R5914" s="11"/>
      <c r="T5914" s="10"/>
      <c r="U5914" s="10"/>
    </row>
    <row r="5915" spans="5:21" s="8" customFormat="1" ht="30" customHeight="1">
      <c r="E5915" s="10"/>
      <c r="K5915" s="10"/>
      <c r="M5915" s="10"/>
      <c r="N5915" s="11"/>
      <c r="O5915" s="11"/>
      <c r="P5915" s="19"/>
      <c r="Q5915" s="11"/>
      <c r="R5915" s="11"/>
      <c r="T5915" s="10"/>
      <c r="U5915" s="10"/>
    </row>
    <row r="5916" spans="5:21" s="8" customFormat="1" ht="30" customHeight="1">
      <c r="E5916" s="10"/>
      <c r="K5916" s="10"/>
      <c r="M5916" s="10"/>
      <c r="N5916" s="11"/>
      <c r="O5916" s="11"/>
      <c r="P5916" s="19"/>
      <c r="Q5916" s="11"/>
      <c r="R5916" s="11"/>
      <c r="T5916" s="10"/>
      <c r="U5916" s="10"/>
    </row>
    <row r="5917" spans="5:21" s="8" customFormat="1" ht="30" customHeight="1">
      <c r="E5917" s="10"/>
      <c r="K5917" s="10"/>
      <c r="M5917" s="10"/>
      <c r="N5917" s="11"/>
      <c r="O5917" s="11"/>
      <c r="P5917" s="19"/>
      <c r="Q5917" s="11"/>
      <c r="R5917" s="11"/>
      <c r="T5917" s="10"/>
      <c r="U5917" s="10"/>
    </row>
    <row r="5918" spans="5:21" s="8" customFormat="1" ht="30" customHeight="1">
      <c r="E5918" s="10"/>
      <c r="K5918" s="10"/>
      <c r="M5918" s="10"/>
      <c r="N5918" s="11"/>
      <c r="O5918" s="11"/>
      <c r="P5918" s="19"/>
      <c r="Q5918" s="11"/>
      <c r="R5918" s="11"/>
      <c r="T5918" s="10"/>
      <c r="U5918" s="10"/>
    </row>
    <row r="5919" spans="5:21" s="8" customFormat="1" ht="30" customHeight="1">
      <c r="E5919" s="10"/>
      <c r="K5919" s="10"/>
      <c r="M5919" s="10"/>
      <c r="N5919" s="11"/>
      <c r="O5919" s="11"/>
      <c r="P5919" s="19"/>
      <c r="Q5919" s="11"/>
      <c r="R5919" s="11"/>
      <c r="T5919" s="10"/>
      <c r="U5919" s="10"/>
    </row>
    <row r="5920" spans="5:21" s="8" customFormat="1" ht="30" customHeight="1">
      <c r="E5920" s="10"/>
      <c r="K5920" s="10"/>
      <c r="M5920" s="10"/>
      <c r="N5920" s="11"/>
      <c r="O5920" s="11"/>
      <c r="P5920" s="19"/>
      <c r="Q5920" s="11"/>
      <c r="R5920" s="11"/>
      <c r="T5920" s="10"/>
      <c r="U5920" s="10"/>
    </row>
    <row r="5921" spans="5:21" s="8" customFormat="1" ht="30" customHeight="1">
      <c r="E5921" s="10"/>
      <c r="K5921" s="10"/>
      <c r="M5921" s="10"/>
      <c r="N5921" s="11"/>
      <c r="O5921" s="11"/>
      <c r="P5921" s="19"/>
      <c r="Q5921" s="11"/>
      <c r="R5921" s="11"/>
      <c r="T5921" s="10"/>
      <c r="U5921" s="10"/>
    </row>
    <row r="5922" spans="5:21" s="8" customFormat="1" ht="30" customHeight="1">
      <c r="E5922" s="10"/>
      <c r="K5922" s="10"/>
      <c r="M5922" s="10"/>
      <c r="N5922" s="11"/>
      <c r="O5922" s="11"/>
      <c r="P5922" s="19"/>
      <c r="Q5922" s="11"/>
      <c r="R5922" s="11"/>
      <c r="T5922" s="10"/>
      <c r="U5922" s="10"/>
    </row>
    <row r="5923" spans="5:21" s="8" customFormat="1" ht="30" customHeight="1">
      <c r="E5923" s="10"/>
      <c r="K5923" s="10"/>
      <c r="M5923" s="10"/>
      <c r="N5923" s="11"/>
      <c r="O5923" s="11"/>
      <c r="P5923" s="19"/>
      <c r="Q5923" s="11"/>
      <c r="R5923" s="11"/>
      <c r="T5923" s="10"/>
      <c r="U5923" s="10"/>
    </row>
    <row r="5924" spans="5:21" s="8" customFormat="1" ht="30" customHeight="1">
      <c r="E5924" s="10"/>
      <c r="K5924" s="10"/>
      <c r="M5924" s="10"/>
      <c r="N5924" s="11"/>
      <c r="O5924" s="11"/>
      <c r="P5924" s="19"/>
      <c r="Q5924" s="11"/>
      <c r="R5924" s="11"/>
      <c r="T5924" s="10"/>
      <c r="U5924" s="10"/>
    </row>
    <row r="5925" spans="5:21" s="8" customFormat="1" ht="30" customHeight="1">
      <c r="E5925" s="10"/>
      <c r="K5925" s="10"/>
      <c r="M5925" s="10"/>
      <c r="N5925" s="11"/>
      <c r="O5925" s="11"/>
      <c r="P5925" s="19"/>
      <c r="Q5925" s="11"/>
      <c r="R5925" s="11"/>
      <c r="T5925" s="10"/>
      <c r="U5925" s="10"/>
    </row>
    <row r="5926" spans="5:21" s="8" customFormat="1" ht="30" customHeight="1">
      <c r="E5926" s="10"/>
      <c r="K5926" s="10"/>
      <c r="M5926" s="10"/>
      <c r="N5926" s="11"/>
      <c r="O5926" s="11"/>
      <c r="P5926" s="19"/>
      <c r="Q5926" s="11"/>
      <c r="R5926" s="11"/>
      <c r="T5926" s="10"/>
      <c r="U5926" s="10"/>
    </row>
    <row r="5927" spans="5:21" s="8" customFormat="1" ht="30" customHeight="1">
      <c r="E5927" s="10"/>
      <c r="K5927" s="10"/>
      <c r="M5927" s="10"/>
      <c r="N5927" s="11"/>
      <c r="O5927" s="11"/>
      <c r="P5927" s="19"/>
      <c r="Q5927" s="11"/>
      <c r="R5927" s="11"/>
      <c r="T5927" s="10"/>
      <c r="U5927" s="10"/>
    </row>
    <row r="5928" spans="5:21" s="8" customFormat="1" ht="30" customHeight="1">
      <c r="E5928" s="10"/>
      <c r="K5928" s="10"/>
      <c r="M5928" s="10"/>
      <c r="N5928" s="11"/>
      <c r="O5928" s="11"/>
      <c r="P5928" s="19"/>
      <c r="Q5928" s="11"/>
      <c r="R5928" s="11"/>
      <c r="T5928" s="10"/>
      <c r="U5928" s="10"/>
    </row>
    <row r="5929" spans="5:21" s="8" customFormat="1" ht="30" customHeight="1">
      <c r="E5929" s="10"/>
      <c r="K5929" s="10"/>
      <c r="M5929" s="10"/>
      <c r="N5929" s="11"/>
      <c r="O5929" s="11"/>
      <c r="P5929" s="19"/>
      <c r="Q5929" s="11"/>
      <c r="R5929" s="11"/>
      <c r="T5929" s="10"/>
      <c r="U5929" s="10"/>
    </row>
    <row r="5930" spans="5:21" s="8" customFormat="1" ht="30" customHeight="1">
      <c r="E5930" s="10"/>
      <c r="K5930" s="10"/>
      <c r="M5930" s="10"/>
      <c r="N5930" s="11"/>
      <c r="O5930" s="11"/>
      <c r="P5930" s="19"/>
      <c r="Q5930" s="11"/>
      <c r="R5930" s="11"/>
      <c r="T5930" s="10"/>
      <c r="U5930" s="10"/>
    </row>
    <row r="5931" spans="5:21" s="8" customFormat="1" ht="30" customHeight="1">
      <c r="E5931" s="10"/>
      <c r="K5931" s="10"/>
      <c r="M5931" s="10"/>
      <c r="N5931" s="11"/>
      <c r="O5931" s="11"/>
      <c r="P5931" s="19"/>
      <c r="Q5931" s="11"/>
      <c r="R5931" s="11"/>
      <c r="T5931" s="10"/>
      <c r="U5931" s="10"/>
    </row>
    <row r="5932" spans="5:21" s="8" customFormat="1" ht="30" customHeight="1">
      <c r="E5932" s="10"/>
      <c r="K5932" s="10"/>
      <c r="M5932" s="10"/>
      <c r="N5932" s="11"/>
      <c r="O5932" s="11"/>
      <c r="P5932" s="19"/>
      <c r="Q5932" s="11"/>
      <c r="R5932" s="11"/>
      <c r="T5932" s="10"/>
      <c r="U5932" s="10"/>
    </row>
    <row r="5933" spans="5:21" s="8" customFormat="1" ht="30" customHeight="1">
      <c r="E5933" s="10"/>
      <c r="K5933" s="10"/>
      <c r="M5933" s="10"/>
      <c r="N5933" s="11"/>
      <c r="O5933" s="11"/>
      <c r="P5933" s="19"/>
      <c r="Q5933" s="11"/>
      <c r="R5933" s="11"/>
      <c r="T5933" s="10"/>
      <c r="U5933" s="10"/>
    </row>
    <row r="5934" spans="5:21" s="8" customFormat="1" ht="30" customHeight="1">
      <c r="E5934" s="10"/>
      <c r="K5934" s="10"/>
      <c r="M5934" s="10"/>
      <c r="N5934" s="11"/>
      <c r="O5934" s="11"/>
      <c r="P5934" s="19"/>
      <c r="Q5934" s="11"/>
      <c r="R5934" s="11"/>
      <c r="T5934" s="10"/>
      <c r="U5934" s="10"/>
    </row>
    <row r="5935" spans="5:21" s="8" customFormat="1" ht="30" customHeight="1">
      <c r="E5935" s="10"/>
      <c r="K5935" s="10"/>
      <c r="M5935" s="10"/>
      <c r="N5935" s="11"/>
      <c r="O5935" s="11"/>
      <c r="P5935" s="19"/>
      <c r="Q5935" s="11"/>
      <c r="R5935" s="11"/>
      <c r="T5935" s="10"/>
      <c r="U5935" s="10"/>
    </row>
    <row r="5936" spans="5:21" s="8" customFormat="1" ht="30" customHeight="1">
      <c r="E5936" s="10"/>
      <c r="K5936" s="10"/>
      <c r="M5936" s="10"/>
      <c r="N5936" s="11"/>
      <c r="O5936" s="11"/>
      <c r="P5936" s="19"/>
      <c r="Q5936" s="11"/>
      <c r="R5936" s="11"/>
      <c r="T5936" s="10"/>
      <c r="U5936" s="10"/>
    </row>
    <row r="5937" spans="5:21" s="8" customFormat="1" ht="30" customHeight="1">
      <c r="E5937" s="10"/>
      <c r="K5937" s="10"/>
      <c r="M5937" s="10"/>
      <c r="N5937" s="11"/>
      <c r="O5937" s="11"/>
      <c r="P5937" s="19"/>
      <c r="Q5937" s="11"/>
      <c r="R5937" s="11"/>
      <c r="T5937" s="10"/>
      <c r="U5937" s="10"/>
    </row>
    <row r="5938" spans="5:21" s="8" customFormat="1" ht="30" customHeight="1">
      <c r="E5938" s="10"/>
      <c r="K5938" s="10"/>
      <c r="M5938" s="10"/>
      <c r="N5938" s="11"/>
      <c r="O5938" s="11"/>
      <c r="P5938" s="19"/>
      <c r="Q5938" s="11"/>
      <c r="R5938" s="11"/>
      <c r="T5938" s="10"/>
      <c r="U5938" s="10"/>
    </row>
    <row r="5939" spans="5:21" s="8" customFormat="1" ht="30" customHeight="1">
      <c r="E5939" s="10"/>
      <c r="K5939" s="10"/>
      <c r="M5939" s="10"/>
      <c r="N5939" s="11"/>
      <c r="O5939" s="11"/>
      <c r="P5939" s="19"/>
      <c r="Q5939" s="11"/>
      <c r="R5939" s="11"/>
      <c r="T5939" s="10"/>
      <c r="U5939" s="10"/>
    </row>
    <row r="5940" spans="5:21" s="8" customFormat="1" ht="30" customHeight="1">
      <c r="E5940" s="10"/>
      <c r="K5940" s="10"/>
      <c r="M5940" s="10"/>
      <c r="N5940" s="11"/>
      <c r="O5940" s="11"/>
      <c r="P5940" s="19"/>
      <c r="Q5940" s="11"/>
      <c r="R5940" s="11"/>
      <c r="T5940" s="10"/>
      <c r="U5940" s="10"/>
    </row>
    <row r="5941" spans="5:21" s="8" customFormat="1" ht="30" customHeight="1">
      <c r="E5941" s="10"/>
      <c r="K5941" s="10"/>
      <c r="M5941" s="10"/>
      <c r="N5941" s="11"/>
      <c r="O5941" s="11"/>
      <c r="P5941" s="19"/>
      <c r="Q5941" s="11"/>
      <c r="R5941" s="11"/>
      <c r="T5941" s="10"/>
      <c r="U5941" s="10"/>
    </row>
    <row r="5942" spans="5:21" s="8" customFormat="1" ht="30" customHeight="1">
      <c r="E5942" s="10"/>
      <c r="K5942" s="10"/>
      <c r="M5942" s="10"/>
      <c r="N5942" s="11"/>
      <c r="O5942" s="11"/>
      <c r="P5942" s="19"/>
      <c r="Q5942" s="11"/>
      <c r="R5942" s="11"/>
      <c r="T5942" s="10"/>
      <c r="U5942" s="10"/>
    </row>
    <row r="5943" spans="5:21" s="8" customFormat="1" ht="30" customHeight="1">
      <c r="E5943" s="10"/>
      <c r="K5943" s="10"/>
      <c r="M5943" s="10"/>
      <c r="N5943" s="11"/>
      <c r="O5943" s="11"/>
      <c r="P5943" s="19"/>
      <c r="Q5943" s="11"/>
      <c r="R5943" s="11"/>
      <c r="T5943" s="10"/>
      <c r="U5943" s="10"/>
    </row>
    <row r="5944" spans="5:21" s="8" customFormat="1" ht="30" customHeight="1">
      <c r="E5944" s="10"/>
      <c r="K5944" s="10"/>
      <c r="M5944" s="10"/>
      <c r="N5944" s="11"/>
      <c r="O5944" s="11"/>
      <c r="P5944" s="19"/>
      <c r="Q5944" s="11"/>
      <c r="R5944" s="11"/>
      <c r="T5944" s="10"/>
      <c r="U5944" s="10"/>
    </row>
    <row r="5945" spans="5:21" s="8" customFormat="1" ht="30" customHeight="1">
      <c r="E5945" s="10"/>
      <c r="K5945" s="10"/>
      <c r="M5945" s="10"/>
      <c r="N5945" s="11"/>
      <c r="O5945" s="11"/>
      <c r="P5945" s="19"/>
      <c r="Q5945" s="11"/>
      <c r="R5945" s="11"/>
      <c r="T5945" s="10"/>
      <c r="U5945" s="10"/>
    </row>
    <row r="5946" spans="5:21" s="8" customFormat="1" ht="30" customHeight="1">
      <c r="E5946" s="10"/>
      <c r="K5946" s="10"/>
      <c r="M5946" s="10"/>
      <c r="N5946" s="11"/>
      <c r="O5946" s="11"/>
      <c r="P5946" s="19"/>
      <c r="Q5946" s="11"/>
      <c r="R5946" s="11"/>
      <c r="T5946" s="10"/>
      <c r="U5946" s="10"/>
    </row>
    <row r="5947" spans="5:21" s="8" customFormat="1" ht="30" customHeight="1">
      <c r="E5947" s="10"/>
      <c r="K5947" s="10"/>
      <c r="M5947" s="10"/>
      <c r="N5947" s="11"/>
      <c r="O5947" s="11"/>
      <c r="P5947" s="19"/>
      <c r="Q5947" s="11"/>
      <c r="R5947" s="11"/>
      <c r="T5947" s="10"/>
      <c r="U5947" s="10"/>
    </row>
    <row r="5948" spans="5:21" s="8" customFormat="1" ht="30" customHeight="1">
      <c r="E5948" s="10"/>
      <c r="K5948" s="10"/>
      <c r="M5948" s="10"/>
      <c r="N5948" s="11"/>
      <c r="O5948" s="11"/>
      <c r="P5948" s="19"/>
      <c r="Q5948" s="11"/>
      <c r="R5948" s="11"/>
      <c r="T5948" s="10"/>
      <c r="U5948" s="10"/>
    </row>
    <row r="5949" spans="5:21" s="8" customFormat="1" ht="30" customHeight="1">
      <c r="E5949" s="10"/>
      <c r="K5949" s="10"/>
      <c r="M5949" s="10"/>
      <c r="N5949" s="11"/>
      <c r="O5949" s="11"/>
      <c r="P5949" s="19"/>
      <c r="Q5949" s="11"/>
      <c r="R5949" s="11"/>
      <c r="T5949" s="10"/>
      <c r="U5949" s="10"/>
    </row>
    <row r="5950" spans="5:21" s="8" customFormat="1" ht="30" customHeight="1">
      <c r="E5950" s="10"/>
      <c r="K5950" s="10"/>
      <c r="M5950" s="10"/>
      <c r="N5950" s="11"/>
      <c r="O5950" s="11"/>
      <c r="P5950" s="19"/>
      <c r="Q5950" s="11"/>
      <c r="R5950" s="11"/>
      <c r="T5950" s="10"/>
      <c r="U5950" s="10"/>
    </row>
    <row r="5951" spans="5:21" s="8" customFormat="1" ht="30" customHeight="1">
      <c r="E5951" s="10"/>
      <c r="K5951" s="10"/>
      <c r="M5951" s="10"/>
      <c r="N5951" s="11"/>
      <c r="O5951" s="11"/>
      <c r="P5951" s="19"/>
      <c r="Q5951" s="11"/>
      <c r="R5951" s="11"/>
      <c r="T5951" s="10"/>
      <c r="U5951" s="10"/>
    </row>
    <row r="5952" spans="5:21" s="8" customFormat="1" ht="30" customHeight="1">
      <c r="E5952" s="10"/>
      <c r="K5952" s="10"/>
      <c r="M5952" s="10"/>
      <c r="N5952" s="11"/>
      <c r="O5952" s="11"/>
      <c r="P5952" s="19"/>
      <c r="Q5952" s="11"/>
      <c r="R5952" s="11"/>
      <c r="T5952" s="10"/>
      <c r="U5952" s="10"/>
    </row>
    <row r="5953" spans="5:21" s="8" customFormat="1" ht="30" customHeight="1">
      <c r="E5953" s="10"/>
      <c r="K5953" s="10"/>
      <c r="M5953" s="10"/>
      <c r="N5953" s="11"/>
      <c r="O5953" s="11"/>
      <c r="P5953" s="19"/>
      <c r="Q5953" s="11"/>
      <c r="R5953" s="11"/>
      <c r="T5953" s="10"/>
      <c r="U5953" s="10"/>
    </row>
    <row r="5954" spans="5:21" s="8" customFormat="1" ht="30" customHeight="1">
      <c r="E5954" s="10"/>
      <c r="K5954" s="10"/>
      <c r="M5954" s="10"/>
      <c r="N5954" s="11"/>
      <c r="O5954" s="11"/>
      <c r="P5954" s="19"/>
      <c r="Q5954" s="11"/>
      <c r="R5954" s="11"/>
      <c r="T5954" s="10"/>
      <c r="U5954" s="10"/>
    </row>
    <row r="5955" spans="5:21" s="8" customFormat="1" ht="30" customHeight="1">
      <c r="E5955" s="10"/>
      <c r="K5955" s="10"/>
      <c r="M5955" s="10"/>
      <c r="N5955" s="11"/>
      <c r="O5955" s="11"/>
      <c r="P5955" s="19"/>
      <c r="Q5955" s="11"/>
      <c r="R5955" s="11"/>
      <c r="T5955" s="10"/>
      <c r="U5955" s="10"/>
    </row>
    <row r="5956" spans="5:21" s="8" customFormat="1" ht="30" customHeight="1">
      <c r="E5956" s="10"/>
      <c r="K5956" s="10"/>
      <c r="M5956" s="10"/>
      <c r="N5956" s="11"/>
      <c r="O5956" s="11"/>
      <c r="P5956" s="19"/>
      <c r="Q5956" s="11"/>
      <c r="R5956" s="11"/>
      <c r="T5956" s="10"/>
      <c r="U5956" s="10"/>
    </row>
    <row r="5957" spans="5:21" s="8" customFormat="1" ht="30" customHeight="1">
      <c r="E5957" s="10"/>
      <c r="K5957" s="10"/>
      <c r="M5957" s="10"/>
      <c r="N5957" s="11"/>
      <c r="O5957" s="11"/>
      <c r="P5957" s="19"/>
      <c r="Q5957" s="11"/>
      <c r="R5957" s="11"/>
      <c r="T5957" s="10"/>
      <c r="U5957" s="10"/>
    </row>
    <row r="5958" spans="5:21" s="8" customFormat="1" ht="30" customHeight="1">
      <c r="E5958" s="10"/>
      <c r="K5958" s="10"/>
      <c r="M5958" s="10"/>
      <c r="N5958" s="11"/>
      <c r="O5958" s="11"/>
      <c r="P5958" s="19"/>
      <c r="Q5958" s="11"/>
      <c r="R5958" s="11"/>
      <c r="T5958" s="10"/>
      <c r="U5958" s="10"/>
    </row>
    <row r="5959" spans="5:21" s="8" customFormat="1" ht="30" customHeight="1">
      <c r="E5959" s="10"/>
      <c r="K5959" s="10"/>
      <c r="M5959" s="10"/>
      <c r="N5959" s="11"/>
      <c r="O5959" s="11"/>
      <c r="P5959" s="19"/>
      <c r="Q5959" s="11"/>
      <c r="R5959" s="11"/>
      <c r="T5959" s="10"/>
      <c r="U5959" s="10"/>
    </row>
    <row r="5960" spans="5:21" s="8" customFormat="1" ht="30" customHeight="1">
      <c r="E5960" s="10"/>
      <c r="K5960" s="10"/>
      <c r="M5960" s="10"/>
      <c r="N5960" s="11"/>
      <c r="O5960" s="11"/>
      <c r="P5960" s="19"/>
      <c r="Q5960" s="11"/>
      <c r="R5960" s="11"/>
      <c r="T5960" s="10"/>
      <c r="U5960" s="10"/>
    </row>
    <row r="5961" spans="5:21" s="8" customFormat="1" ht="30" customHeight="1">
      <c r="E5961" s="10"/>
      <c r="K5961" s="10"/>
      <c r="M5961" s="10"/>
      <c r="N5961" s="11"/>
      <c r="O5961" s="11"/>
      <c r="P5961" s="19"/>
      <c r="Q5961" s="11"/>
      <c r="R5961" s="11"/>
      <c r="T5961" s="10"/>
      <c r="U5961" s="10"/>
    </row>
    <row r="5962" spans="5:21" s="8" customFormat="1" ht="30" customHeight="1">
      <c r="E5962" s="10"/>
      <c r="K5962" s="10"/>
      <c r="M5962" s="10"/>
      <c r="N5962" s="11"/>
      <c r="O5962" s="11"/>
      <c r="P5962" s="19"/>
      <c r="Q5962" s="11"/>
      <c r="R5962" s="11"/>
      <c r="T5962" s="10"/>
      <c r="U5962" s="10"/>
    </row>
    <row r="5963" spans="5:21" s="8" customFormat="1" ht="30" customHeight="1">
      <c r="E5963" s="10"/>
      <c r="K5963" s="10"/>
      <c r="M5963" s="10"/>
      <c r="N5963" s="11"/>
      <c r="O5963" s="11"/>
      <c r="P5963" s="19"/>
      <c r="Q5963" s="11"/>
      <c r="R5963" s="11"/>
      <c r="T5963" s="10"/>
      <c r="U5963" s="10"/>
    </row>
    <row r="5964" spans="5:21" s="8" customFormat="1" ht="30" customHeight="1">
      <c r="E5964" s="10"/>
      <c r="K5964" s="10"/>
      <c r="M5964" s="10"/>
      <c r="N5964" s="11"/>
      <c r="O5964" s="11"/>
      <c r="P5964" s="19"/>
      <c r="Q5964" s="11"/>
      <c r="R5964" s="11"/>
      <c r="T5964" s="10"/>
      <c r="U5964" s="10"/>
    </row>
    <row r="5965" spans="5:21" s="8" customFormat="1" ht="30" customHeight="1">
      <c r="E5965" s="10"/>
      <c r="K5965" s="10"/>
      <c r="M5965" s="10"/>
      <c r="N5965" s="11"/>
      <c r="O5965" s="11"/>
      <c r="P5965" s="19"/>
      <c r="Q5965" s="11"/>
      <c r="R5965" s="11"/>
      <c r="T5965" s="10"/>
      <c r="U5965" s="10"/>
    </row>
    <row r="5966" spans="5:21" s="8" customFormat="1" ht="30" customHeight="1">
      <c r="E5966" s="10"/>
      <c r="K5966" s="10"/>
      <c r="M5966" s="10"/>
      <c r="N5966" s="11"/>
      <c r="O5966" s="11"/>
      <c r="P5966" s="19"/>
      <c r="Q5966" s="11"/>
      <c r="R5966" s="11"/>
      <c r="T5966" s="10"/>
      <c r="U5966" s="10"/>
    </row>
    <row r="5967" spans="5:21" s="8" customFormat="1" ht="30" customHeight="1">
      <c r="E5967" s="10"/>
      <c r="K5967" s="10"/>
      <c r="M5967" s="10"/>
      <c r="N5967" s="11"/>
      <c r="O5967" s="11"/>
      <c r="P5967" s="19"/>
      <c r="Q5967" s="11"/>
      <c r="R5967" s="11"/>
      <c r="T5967" s="10"/>
      <c r="U5967" s="10"/>
    </row>
    <row r="5968" spans="5:21" s="8" customFormat="1" ht="30" customHeight="1">
      <c r="E5968" s="10"/>
      <c r="K5968" s="10"/>
      <c r="M5968" s="10"/>
      <c r="N5968" s="11"/>
      <c r="O5968" s="11"/>
      <c r="P5968" s="19"/>
      <c r="Q5968" s="11"/>
      <c r="R5968" s="11"/>
      <c r="T5968" s="10"/>
      <c r="U5968" s="10"/>
    </row>
    <row r="5969" spans="5:21" s="8" customFormat="1" ht="30" customHeight="1">
      <c r="E5969" s="10"/>
      <c r="K5969" s="10"/>
      <c r="M5969" s="10"/>
      <c r="N5969" s="11"/>
      <c r="O5969" s="11"/>
      <c r="P5969" s="19"/>
      <c r="Q5969" s="11"/>
      <c r="R5969" s="11"/>
      <c r="T5969" s="10"/>
      <c r="U5969" s="10"/>
    </row>
    <row r="5970" spans="5:21" s="8" customFormat="1" ht="30" customHeight="1">
      <c r="E5970" s="10"/>
      <c r="K5970" s="10"/>
      <c r="M5970" s="10"/>
      <c r="N5970" s="11"/>
      <c r="O5970" s="11"/>
      <c r="P5970" s="19"/>
      <c r="Q5970" s="11"/>
      <c r="R5970" s="11"/>
      <c r="T5970" s="10"/>
      <c r="U5970" s="10"/>
    </row>
    <row r="5971" spans="5:21" s="8" customFormat="1" ht="30" customHeight="1">
      <c r="E5971" s="10"/>
      <c r="K5971" s="10"/>
      <c r="M5971" s="10"/>
      <c r="N5971" s="11"/>
      <c r="O5971" s="11"/>
      <c r="P5971" s="19"/>
      <c r="Q5971" s="11"/>
      <c r="R5971" s="11"/>
      <c r="T5971" s="10"/>
      <c r="U5971" s="10"/>
    </row>
    <row r="5972" spans="5:21" s="8" customFormat="1" ht="30" customHeight="1">
      <c r="E5972" s="10"/>
      <c r="K5972" s="10"/>
      <c r="M5972" s="10"/>
      <c r="N5972" s="11"/>
      <c r="O5972" s="11"/>
      <c r="P5972" s="19"/>
      <c r="Q5972" s="11"/>
      <c r="R5972" s="11"/>
      <c r="T5972" s="10"/>
      <c r="U5972" s="10"/>
    </row>
    <row r="5973" spans="5:21" s="8" customFormat="1" ht="30" customHeight="1">
      <c r="E5973" s="10"/>
      <c r="K5973" s="10"/>
      <c r="M5973" s="10"/>
      <c r="N5973" s="11"/>
      <c r="O5973" s="11"/>
      <c r="P5973" s="19"/>
      <c r="Q5973" s="11"/>
      <c r="R5973" s="11"/>
      <c r="T5973" s="10"/>
      <c r="U5973" s="10"/>
    </row>
    <row r="5974" spans="5:21" s="8" customFormat="1" ht="30" customHeight="1">
      <c r="E5974" s="10"/>
      <c r="K5974" s="10"/>
      <c r="M5974" s="10"/>
      <c r="N5974" s="11"/>
      <c r="O5974" s="11"/>
      <c r="P5974" s="19"/>
      <c r="Q5974" s="11"/>
      <c r="R5974" s="11"/>
      <c r="T5974" s="10"/>
      <c r="U5974" s="10"/>
    </row>
    <row r="5975" spans="5:21" s="8" customFormat="1" ht="30" customHeight="1">
      <c r="E5975" s="10"/>
      <c r="K5975" s="10"/>
      <c r="M5975" s="10"/>
      <c r="N5975" s="11"/>
      <c r="O5975" s="11"/>
      <c r="P5975" s="19"/>
      <c r="Q5975" s="11"/>
      <c r="R5975" s="11"/>
      <c r="T5975" s="10"/>
      <c r="U5975" s="10"/>
    </row>
    <row r="5976" spans="5:21" s="8" customFormat="1" ht="30" customHeight="1">
      <c r="E5976" s="10"/>
      <c r="K5976" s="10"/>
      <c r="M5976" s="10"/>
      <c r="N5976" s="11"/>
      <c r="O5976" s="11"/>
      <c r="P5976" s="19"/>
      <c r="Q5976" s="11"/>
      <c r="R5976" s="11"/>
      <c r="T5976" s="10"/>
      <c r="U5976" s="10"/>
    </row>
    <row r="5977" spans="5:21" s="8" customFormat="1" ht="30" customHeight="1">
      <c r="E5977" s="10"/>
      <c r="K5977" s="10"/>
      <c r="M5977" s="10"/>
      <c r="N5977" s="11"/>
      <c r="O5977" s="11"/>
      <c r="P5977" s="19"/>
      <c r="Q5977" s="11"/>
      <c r="R5977" s="11"/>
      <c r="T5977" s="10"/>
      <c r="U5977" s="10"/>
    </row>
    <row r="5978" spans="5:21" s="8" customFormat="1" ht="30" customHeight="1">
      <c r="E5978" s="10"/>
      <c r="K5978" s="10"/>
      <c r="M5978" s="10"/>
      <c r="N5978" s="11"/>
      <c r="O5978" s="11"/>
      <c r="P5978" s="19"/>
      <c r="Q5978" s="11"/>
      <c r="R5978" s="11"/>
      <c r="T5978" s="10"/>
      <c r="U5978" s="10"/>
    </row>
    <row r="5979" spans="5:21" s="8" customFormat="1" ht="30" customHeight="1">
      <c r="E5979" s="10"/>
      <c r="K5979" s="10"/>
      <c r="M5979" s="10"/>
      <c r="N5979" s="11"/>
      <c r="O5979" s="11"/>
      <c r="P5979" s="19"/>
      <c r="Q5979" s="11"/>
      <c r="R5979" s="11"/>
      <c r="T5979" s="10"/>
      <c r="U5979" s="10"/>
    </row>
    <row r="5980" spans="5:21" s="8" customFormat="1" ht="30" customHeight="1">
      <c r="E5980" s="10"/>
      <c r="K5980" s="10"/>
      <c r="M5980" s="10"/>
      <c r="N5980" s="11"/>
      <c r="O5980" s="11"/>
      <c r="P5980" s="19"/>
      <c r="Q5980" s="11"/>
      <c r="R5980" s="11"/>
      <c r="T5980" s="10"/>
      <c r="U5980" s="10"/>
    </row>
    <row r="5981" spans="5:21" s="8" customFormat="1" ht="30" customHeight="1">
      <c r="E5981" s="10"/>
      <c r="K5981" s="10"/>
      <c r="M5981" s="10"/>
      <c r="N5981" s="11"/>
      <c r="O5981" s="11"/>
      <c r="P5981" s="19"/>
      <c r="Q5981" s="11"/>
      <c r="R5981" s="11"/>
      <c r="T5981" s="10"/>
      <c r="U5981" s="10"/>
    </row>
    <row r="5982" spans="5:21" s="8" customFormat="1" ht="30" customHeight="1">
      <c r="E5982" s="10"/>
      <c r="K5982" s="10"/>
      <c r="M5982" s="10"/>
      <c r="N5982" s="11"/>
      <c r="O5982" s="11"/>
      <c r="P5982" s="19"/>
      <c r="Q5982" s="11"/>
      <c r="R5982" s="11"/>
      <c r="T5982" s="10"/>
      <c r="U5982" s="10"/>
    </row>
    <row r="5983" spans="5:21" s="8" customFormat="1" ht="30" customHeight="1">
      <c r="E5983" s="10"/>
      <c r="K5983" s="10"/>
      <c r="M5983" s="10"/>
      <c r="N5983" s="11"/>
      <c r="O5983" s="11"/>
      <c r="P5983" s="19"/>
      <c r="Q5983" s="11"/>
      <c r="R5983" s="11"/>
      <c r="T5983" s="10"/>
      <c r="U5983" s="10"/>
    </row>
    <row r="5984" spans="5:21" s="8" customFormat="1" ht="30" customHeight="1">
      <c r="E5984" s="10"/>
      <c r="K5984" s="10"/>
      <c r="M5984" s="10"/>
      <c r="N5984" s="11"/>
      <c r="O5984" s="11"/>
      <c r="P5984" s="19"/>
      <c r="Q5984" s="11"/>
      <c r="R5984" s="11"/>
      <c r="T5984" s="10"/>
      <c r="U5984" s="10"/>
    </row>
    <row r="5985" spans="5:21" s="8" customFormat="1" ht="30" customHeight="1">
      <c r="E5985" s="10"/>
      <c r="K5985" s="10"/>
      <c r="M5985" s="10"/>
      <c r="N5985" s="11"/>
      <c r="O5985" s="11"/>
      <c r="P5985" s="19"/>
      <c r="Q5985" s="11"/>
      <c r="R5985" s="11"/>
      <c r="T5985" s="10"/>
      <c r="U5985" s="10"/>
    </row>
    <row r="5986" spans="5:21" s="8" customFormat="1" ht="30" customHeight="1">
      <c r="E5986" s="10"/>
      <c r="K5986" s="10"/>
      <c r="M5986" s="10"/>
      <c r="N5986" s="11"/>
      <c r="O5986" s="11"/>
      <c r="P5986" s="19"/>
      <c r="Q5986" s="11"/>
      <c r="R5986" s="11"/>
      <c r="T5986" s="10"/>
      <c r="U5986" s="10"/>
    </row>
    <row r="5987" spans="5:21" s="8" customFormat="1" ht="30" customHeight="1">
      <c r="E5987" s="10"/>
      <c r="K5987" s="10"/>
      <c r="M5987" s="10"/>
      <c r="N5987" s="11"/>
      <c r="O5987" s="11"/>
      <c r="P5987" s="19"/>
      <c r="Q5987" s="11"/>
      <c r="R5987" s="11"/>
      <c r="T5987" s="10"/>
      <c r="U5987" s="10"/>
    </row>
    <row r="5988" spans="5:21" s="8" customFormat="1" ht="30" customHeight="1">
      <c r="E5988" s="10"/>
      <c r="K5988" s="10"/>
      <c r="M5988" s="10"/>
      <c r="N5988" s="11"/>
      <c r="O5988" s="11"/>
      <c r="P5988" s="19"/>
      <c r="Q5988" s="11"/>
      <c r="R5988" s="11"/>
      <c r="T5988" s="10"/>
      <c r="U5988" s="10"/>
    </row>
    <row r="5989" spans="5:21" s="8" customFormat="1" ht="30" customHeight="1">
      <c r="E5989" s="10"/>
      <c r="K5989" s="10"/>
      <c r="M5989" s="10"/>
      <c r="N5989" s="11"/>
      <c r="O5989" s="11"/>
      <c r="P5989" s="19"/>
      <c r="Q5989" s="11"/>
      <c r="R5989" s="11"/>
      <c r="T5989" s="10"/>
      <c r="U5989" s="10"/>
    </row>
    <row r="5990" spans="5:21" s="8" customFormat="1" ht="30" customHeight="1">
      <c r="E5990" s="10"/>
      <c r="K5990" s="10"/>
      <c r="M5990" s="10"/>
      <c r="N5990" s="11"/>
      <c r="O5990" s="11"/>
      <c r="P5990" s="19"/>
      <c r="Q5990" s="11"/>
      <c r="R5990" s="11"/>
      <c r="T5990" s="10"/>
      <c r="U5990" s="10"/>
    </row>
    <row r="5991" spans="5:21" s="8" customFormat="1" ht="30" customHeight="1">
      <c r="E5991" s="10"/>
      <c r="K5991" s="10"/>
      <c r="M5991" s="10"/>
      <c r="N5991" s="11"/>
      <c r="O5991" s="11"/>
      <c r="P5991" s="19"/>
      <c r="Q5991" s="11"/>
      <c r="R5991" s="11"/>
      <c r="T5991" s="10"/>
      <c r="U5991" s="10"/>
    </row>
    <row r="5992" spans="5:21" s="8" customFormat="1" ht="30" customHeight="1">
      <c r="E5992" s="10"/>
      <c r="K5992" s="10"/>
      <c r="M5992" s="10"/>
      <c r="N5992" s="11"/>
      <c r="O5992" s="11"/>
      <c r="P5992" s="19"/>
      <c r="Q5992" s="11"/>
      <c r="R5992" s="11"/>
      <c r="T5992" s="10"/>
      <c r="U5992" s="10"/>
    </row>
    <row r="5993" spans="5:21" s="8" customFormat="1" ht="30" customHeight="1">
      <c r="E5993" s="10"/>
      <c r="K5993" s="10"/>
      <c r="M5993" s="10"/>
      <c r="N5993" s="11"/>
      <c r="O5993" s="11"/>
      <c r="P5993" s="19"/>
      <c r="Q5993" s="11"/>
      <c r="R5993" s="11"/>
      <c r="T5993" s="10"/>
      <c r="U5993" s="10"/>
    </row>
    <row r="5994" spans="5:21" s="8" customFormat="1" ht="30" customHeight="1">
      <c r="E5994" s="10"/>
      <c r="K5994" s="10"/>
      <c r="M5994" s="10"/>
      <c r="N5994" s="11"/>
      <c r="O5994" s="11"/>
      <c r="P5994" s="19"/>
      <c r="Q5994" s="11"/>
      <c r="R5994" s="11"/>
      <c r="T5994" s="10"/>
      <c r="U5994" s="10"/>
    </row>
    <row r="5995" spans="5:21" s="8" customFormat="1" ht="30" customHeight="1">
      <c r="E5995" s="10"/>
      <c r="K5995" s="10"/>
      <c r="M5995" s="10"/>
      <c r="N5995" s="11"/>
      <c r="O5995" s="11"/>
      <c r="P5995" s="19"/>
      <c r="Q5995" s="11"/>
      <c r="R5995" s="11"/>
      <c r="T5995" s="10"/>
      <c r="U5995" s="10"/>
    </row>
    <row r="5996" spans="5:21" s="8" customFormat="1" ht="30" customHeight="1">
      <c r="E5996" s="10"/>
      <c r="K5996" s="10"/>
      <c r="M5996" s="10"/>
      <c r="N5996" s="11"/>
      <c r="O5996" s="11"/>
      <c r="P5996" s="19"/>
      <c r="Q5996" s="11"/>
      <c r="R5996" s="11"/>
      <c r="T5996" s="10"/>
      <c r="U5996" s="10"/>
    </row>
    <row r="5997" spans="5:21" s="8" customFormat="1" ht="30" customHeight="1">
      <c r="E5997" s="10"/>
      <c r="K5997" s="10"/>
      <c r="M5997" s="10"/>
      <c r="N5997" s="11"/>
      <c r="O5997" s="11"/>
      <c r="P5997" s="19"/>
      <c r="Q5997" s="11"/>
      <c r="R5997" s="11"/>
      <c r="T5997" s="10"/>
      <c r="U5997" s="10"/>
    </row>
    <row r="5998" spans="5:21" s="8" customFormat="1" ht="30" customHeight="1">
      <c r="E5998" s="10"/>
      <c r="K5998" s="10"/>
      <c r="M5998" s="10"/>
      <c r="N5998" s="11"/>
      <c r="O5998" s="11"/>
      <c r="P5998" s="19"/>
      <c r="Q5998" s="11"/>
      <c r="R5998" s="11"/>
      <c r="T5998" s="10"/>
      <c r="U5998" s="10"/>
    </row>
    <row r="5999" spans="5:21" s="8" customFormat="1" ht="30" customHeight="1">
      <c r="E5999" s="10"/>
      <c r="K5999" s="10"/>
      <c r="M5999" s="10"/>
      <c r="N5999" s="11"/>
      <c r="O5999" s="11"/>
      <c r="P5999" s="19"/>
      <c r="Q5999" s="11"/>
      <c r="R5999" s="11"/>
      <c r="T5999" s="10"/>
      <c r="U5999" s="10"/>
    </row>
    <row r="6000" spans="5:21" s="8" customFormat="1" ht="30" customHeight="1">
      <c r="E6000" s="10"/>
      <c r="K6000" s="10"/>
      <c r="M6000" s="10"/>
      <c r="N6000" s="11"/>
      <c r="O6000" s="11"/>
      <c r="P6000" s="19"/>
      <c r="Q6000" s="11"/>
      <c r="R6000" s="11"/>
      <c r="T6000" s="10"/>
      <c r="U6000" s="10"/>
    </row>
    <row r="6001" spans="5:21" s="8" customFormat="1" ht="30" customHeight="1">
      <c r="E6001" s="10"/>
      <c r="K6001" s="10"/>
      <c r="M6001" s="10"/>
      <c r="N6001" s="11"/>
      <c r="O6001" s="11"/>
      <c r="P6001" s="19"/>
      <c r="Q6001" s="11"/>
      <c r="R6001" s="11"/>
      <c r="T6001" s="10"/>
      <c r="U6001" s="10"/>
    </row>
    <row r="6002" spans="5:21" s="8" customFormat="1" ht="30" customHeight="1">
      <c r="E6002" s="10"/>
      <c r="K6002" s="10"/>
      <c r="M6002" s="10"/>
      <c r="N6002" s="11"/>
      <c r="O6002" s="11"/>
      <c r="P6002" s="19"/>
      <c r="Q6002" s="11"/>
      <c r="R6002" s="11"/>
      <c r="T6002" s="10"/>
      <c r="U6002" s="10"/>
    </row>
    <row r="6003" spans="5:21" s="8" customFormat="1" ht="30" customHeight="1">
      <c r="E6003" s="10"/>
      <c r="K6003" s="10"/>
      <c r="M6003" s="10"/>
      <c r="N6003" s="11"/>
      <c r="O6003" s="11"/>
      <c r="P6003" s="19"/>
      <c r="Q6003" s="11"/>
      <c r="R6003" s="11"/>
      <c r="T6003" s="10"/>
      <c r="U6003" s="10"/>
    </row>
    <row r="6004" spans="5:21" s="8" customFormat="1" ht="30" customHeight="1">
      <c r="E6004" s="10"/>
      <c r="K6004" s="10"/>
      <c r="M6004" s="10"/>
      <c r="N6004" s="11"/>
      <c r="O6004" s="11"/>
      <c r="P6004" s="19"/>
      <c r="Q6004" s="11"/>
      <c r="R6004" s="11"/>
      <c r="T6004" s="10"/>
      <c r="U6004" s="10"/>
    </row>
    <row r="6005" spans="5:21" s="8" customFormat="1" ht="30" customHeight="1">
      <c r="E6005" s="10"/>
      <c r="K6005" s="10"/>
      <c r="M6005" s="10"/>
      <c r="N6005" s="11"/>
      <c r="O6005" s="11"/>
      <c r="P6005" s="19"/>
      <c r="Q6005" s="11"/>
      <c r="R6005" s="11"/>
      <c r="T6005" s="10"/>
      <c r="U6005" s="10"/>
    </row>
    <row r="6006" spans="5:21" s="8" customFormat="1" ht="30" customHeight="1">
      <c r="E6006" s="10"/>
      <c r="K6006" s="10"/>
      <c r="M6006" s="10"/>
      <c r="N6006" s="11"/>
      <c r="O6006" s="11"/>
      <c r="P6006" s="19"/>
      <c r="Q6006" s="11"/>
      <c r="R6006" s="11"/>
      <c r="T6006" s="10"/>
      <c r="U6006" s="10"/>
    </row>
    <row r="6007" spans="5:21" s="8" customFormat="1" ht="30" customHeight="1">
      <c r="E6007" s="10"/>
      <c r="K6007" s="10"/>
      <c r="M6007" s="10"/>
      <c r="N6007" s="11"/>
      <c r="O6007" s="11"/>
      <c r="P6007" s="19"/>
      <c r="Q6007" s="11"/>
      <c r="R6007" s="11"/>
      <c r="T6007" s="10"/>
      <c r="U6007" s="10"/>
    </row>
    <row r="6008" spans="5:21" s="8" customFormat="1" ht="30" customHeight="1">
      <c r="E6008" s="10"/>
      <c r="K6008" s="10"/>
      <c r="M6008" s="10"/>
      <c r="N6008" s="11"/>
      <c r="O6008" s="11"/>
      <c r="P6008" s="19"/>
      <c r="Q6008" s="11"/>
      <c r="R6008" s="11"/>
      <c r="T6008" s="10"/>
      <c r="U6008" s="10"/>
    </row>
    <row r="6009" spans="5:21" s="8" customFormat="1" ht="30" customHeight="1">
      <c r="E6009" s="10"/>
      <c r="K6009" s="10"/>
      <c r="M6009" s="10"/>
      <c r="N6009" s="11"/>
      <c r="O6009" s="11"/>
      <c r="P6009" s="19"/>
      <c r="Q6009" s="11"/>
      <c r="R6009" s="11"/>
      <c r="T6009" s="10"/>
      <c r="U6009" s="10"/>
    </row>
    <row r="6010" spans="5:21" s="8" customFormat="1" ht="30" customHeight="1">
      <c r="E6010" s="10"/>
      <c r="K6010" s="10"/>
      <c r="M6010" s="10"/>
      <c r="N6010" s="11"/>
      <c r="O6010" s="11"/>
      <c r="P6010" s="19"/>
      <c r="Q6010" s="11"/>
      <c r="R6010" s="11"/>
      <c r="T6010" s="10"/>
      <c r="U6010" s="10"/>
    </row>
    <row r="6011" spans="5:21" s="8" customFormat="1" ht="30" customHeight="1">
      <c r="E6011" s="10"/>
      <c r="K6011" s="10"/>
      <c r="M6011" s="10"/>
      <c r="N6011" s="11"/>
      <c r="O6011" s="11"/>
      <c r="P6011" s="19"/>
      <c r="Q6011" s="11"/>
      <c r="R6011" s="11"/>
      <c r="T6011" s="10"/>
      <c r="U6011" s="10"/>
    </row>
    <row r="6012" spans="5:21" s="8" customFormat="1" ht="30" customHeight="1">
      <c r="E6012" s="10"/>
      <c r="K6012" s="10"/>
      <c r="M6012" s="10"/>
      <c r="N6012" s="11"/>
      <c r="O6012" s="11"/>
      <c r="P6012" s="19"/>
      <c r="Q6012" s="11"/>
      <c r="R6012" s="11"/>
      <c r="T6012" s="10"/>
      <c r="U6012" s="10"/>
    </row>
    <row r="6013" spans="5:21" s="8" customFormat="1" ht="30" customHeight="1">
      <c r="E6013" s="10"/>
      <c r="K6013" s="10"/>
      <c r="M6013" s="10"/>
      <c r="N6013" s="11"/>
      <c r="O6013" s="11"/>
      <c r="P6013" s="19"/>
      <c r="Q6013" s="11"/>
      <c r="R6013" s="11"/>
      <c r="T6013" s="10"/>
      <c r="U6013" s="10"/>
    </row>
    <row r="6014" spans="5:21" s="8" customFormat="1" ht="30" customHeight="1">
      <c r="E6014" s="10"/>
      <c r="K6014" s="10"/>
      <c r="M6014" s="10"/>
      <c r="N6014" s="11"/>
      <c r="O6014" s="11"/>
      <c r="P6014" s="19"/>
      <c r="Q6014" s="11"/>
      <c r="R6014" s="11"/>
      <c r="T6014" s="10"/>
      <c r="U6014" s="10"/>
    </row>
    <row r="6015" spans="5:21" s="8" customFormat="1" ht="30" customHeight="1">
      <c r="E6015" s="10"/>
      <c r="K6015" s="10"/>
      <c r="M6015" s="10"/>
      <c r="N6015" s="11"/>
      <c r="O6015" s="11"/>
      <c r="P6015" s="19"/>
      <c r="Q6015" s="11"/>
      <c r="R6015" s="11"/>
      <c r="T6015" s="10"/>
      <c r="U6015" s="10"/>
    </row>
    <row r="6016" spans="5:21" s="8" customFormat="1" ht="30" customHeight="1">
      <c r="E6016" s="10"/>
      <c r="K6016" s="10"/>
      <c r="M6016" s="10"/>
      <c r="N6016" s="11"/>
      <c r="O6016" s="11"/>
      <c r="P6016" s="19"/>
      <c r="Q6016" s="11"/>
      <c r="R6016" s="11"/>
      <c r="T6016" s="10"/>
      <c r="U6016" s="10"/>
    </row>
    <row r="6017" spans="5:21" s="8" customFormat="1" ht="30" customHeight="1">
      <c r="E6017" s="10"/>
      <c r="K6017" s="10"/>
      <c r="M6017" s="10"/>
      <c r="N6017" s="11"/>
      <c r="O6017" s="11"/>
      <c r="P6017" s="19"/>
      <c r="Q6017" s="11"/>
      <c r="R6017" s="11"/>
      <c r="T6017" s="10"/>
      <c r="U6017" s="10"/>
    </row>
    <row r="6018" spans="5:21" s="8" customFormat="1" ht="30" customHeight="1">
      <c r="E6018" s="10"/>
      <c r="K6018" s="10"/>
      <c r="M6018" s="10"/>
      <c r="N6018" s="11"/>
      <c r="O6018" s="11"/>
      <c r="P6018" s="19"/>
      <c r="Q6018" s="11"/>
      <c r="R6018" s="11"/>
      <c r="T6018" s="10"/>
      <c r="U6018" s="10"/>
    </row>
    <row r="6019" spans="5:21" s="8" customFormat="1" ht="30" customHeight="1">
      <c r="E6019" s="10"/>
      <c r="K6019" s="10"/>
      <c r="M6019" s="10"/>
      <c r="N6019" s="11"/>
      <c r="O6019" s="11"/>
      <c r="P6019" s="19"/>
      <c r="Q6019" s="11"/>
      <c r="R6019" s="11"/>
      <c r="T6019" s="10"/>
      <c r="U6019" s="10"/>
    </row>
    <row r="6020" spans="5:21" s="8" customFormat="1" ht="30" customHeight="1">
      <c r="E6020" s="10"/>
      <c r="K6020" s="10"/>
      <c r="M6020" s="10"/>
      <c r="N6020" s="11"/>
      <c r="O6020" s="11"/>
      <c r="P6020" s="19"/>
      <c r="Q6020" s="11"/>
      <c r="R6020" s="11"/>
      <c r="T6020" s="10"/>
      <c r="U6020" s="10"/>
    </row>
    <row r="6021" spans="5:21" s="8" customFormat="1" ht="30" customHeight="1">
      <c r="E6021" s="10"/>
      <c r="K6021" s="10"/>
      <c r="M6021" s="10"/>
      <c r="N6021" s="11"/>
      <c r="O6021" s="11"/>
      <c r="P6021" s="19"/>
      <c r="Q6021" s="11"/>
      <c r="R6021" s="11"/>
      <c r="T6021" s="10"/>
      <c r="U6021" s="10"/>
    </row>
    <row r="6022" spans="5:21" s="8" customFormat="1" ht="30" customHeight="1">
      <c r="E6022" s="10"/>
      <c r="K6022" s="10"/>
      <c r="M6022" s="10"/>
      <c r="N6022" s="11"/>
      <c r="O6022" s="11"/>
      <c r="P6022" s="19"/>
      <c r="Q6022" s="11"/>
      <c r="R6022" s="11"/>
      <c r="T6022" s="10"/>
      <c r="U6022" s="10"/>
    </row>
    <row r="6023" spans="5:21" s="8" customFormat="1" ht="30" customHeight="1">
      <c r="E6023" s="10"/>
      <c r="K6023" s="10"/>
      <c r="M6023" s="10"/>
      <c r="N6023" s="11"/>
      <c r="O6023" s="11"/>
      <c r="P6023" s="19"/>
      <c r="Q6023" s="11"/>
      <c r="R6023" s="11"/>
      <c r="T6023" s="10"/>
      <c r="U6023" s="10"/>
    </row>
    <row r="6024" spans="5:21" s="8" customFormat="1" ht="30" customHeight="1">
      <c r="E6024" s="10"/>
      <c r="K6024" s="10"/>
      <c r="M6024" s="10"/>
      <c r="N6024" s="11"/>
      <c r="O6024" s="11"/>
      <c r="P6024" s="19"/>
      <c r="Q6024" s="11"/>
      <c r="R6024" s="11"/>
      <c r="T6024" s="10"/>
      <c r="U6024" s="10"/>
    </row>
    <row r="6025" spans="5:21" s="8" customFormat="1" ht="30" customHeight="1">
      <c r="E6025" s="10"/>
      <c r="K6025" s="10"/>
      <c r="M6025" s="10"/>
      <c r="N6025" s="11"/>
      <c r="O6025" s="11"/>
      <c r="P6025" s="19"/>
      <c r="Q6025" s="11"/>
      <c r="R6025" s="11"/>
      <c r="T6025" s="10"/>
      <c r="U6025" s="10"/>
    </row>
    <row r="6026" spans="5:21" s="8" customFormat="1" ht="30" customHeight="1">
      <c r="E6026" s="10"/>
      <c r="K6026" s="10"/>
      <c r="M6026" s="10"/>
      <c r="N6026" s="11"/>
      <c r="O6026" s="11"/>
      <c r="P6026" s="19"/>
      <c r="Q6026" s="11"/>
      <c r="R6026" s="11"/>
      <c r="T6026" s="10"/>
      <c r="U6026" s="10"/>
    </row>
    <row r="6027" spans="5:21" s="8" customFormat="1" ht="30" customHeight="1">
      <c r="E6027" s="10"/>
      <c r="K6027" s="10"/>
      <c r="M6027" s="10"/>
      <c r="N6027" s="11"/>
      <c r="O6027" s="11"/>
      <c r="P6027" s="19"/>
      <c r="Q6027" s="11"/>
      <c r="R6027" s="11"/>
      <c r="T6027" s="10"/>
      <c r="U6027" s="10"/>
    </row>
    <row r="6028" spans="5:21" s="8" customFormat="1" ht="30" customHeight="1">
      <c r="E6028" s="10"/>
      <c r="K6028" s="10"/>
      <c r="M6028" s="10"/>
      <c r="N6028" s="11"/>
      <c r="O6028" s="11"/>
      <c r="P6028" s="19"/>
      <c r="Q6028" s="11"/>
      <c r="R6028" s="11"/>
      <c r="T6028" s="10"/>
      <c r="U6028" s="10"/>
    </row>
    <row r="6029" spans="5:21" s="8" customFormat="1" ht="30" customHeight="1">
      <c r="E6029" s="10"/>
      <c r="K6029" s="10"/>
      <c r="M6029" s="10"/>
      <c r="N6029" s="11"/>
      <c r="O6029" s="11"/>
      <c r="P6029" s="19"/>
      <c r="Q6029" s="11"/>
      <c r="R6029" s="11"/>
      <c r="T6029" s="10"/>
      <c r="U6029" s="10"/>
    </row>
    <row r="6030" spans="5:21" s="8" customFormat="1" ht="30" customHeight="1">
      <c r="E6030" s="10"/>
      <c r="K6030" s="10"/>
      <c r="M6030" s="10"/>
      <c r="N6030" s="11"/>
      <c r="O6030" s="11"/>
      <c r="P6030" s="19"/>
      <c r="Q6030" s="11"/>
      <c r="R6030" s="11"/>
      <c r="T6030" s="10"/>
      <c r="U6030" s="10"/>
    </row>
    <row r="6031" spans="5:21" s="8" customFormat="1" ht="30" customHeight="1">
      <c r="E6031" s="10"/>
      <c r="K6031" s="10"/>
      <c r="M6031" s="10"/>
      <c r="N6031" s="11"/>
      <c r="O6031" s="11"/>
      <c r="P6031" s="19"/>
      <c r="Q6031" s="11"/>
      <c r="R6031" s="11"/>
      <c r="T6031" s="10"/>
      <c r="U6031" s="10"/>
    </row>
    <row r="6032" spans="5:21" s="8" customFormat="1" ht="30" customHeight="1">
      <c r="E6032" s="10"/>
      <c r="K6032" s="10"/>
      <c r="M6032" s="10"/>
      <c r="N6032" s="11"/>
      <c r="O6032" s="11"/>
      <c r="P6032" s="19"/>
      <c r="Q6032" s="11"/>
      <c r="R6032" s="11"/>
      <c r="T6032" s="10"/>
      <c r="U6032" s="10"/>
    </row>
    <row r="6033" spans="5:21" s="8" customFormat="1" ht="30" customHeight="1">
      <c r="E6033" s="10"/>
      <c r="K6033" s="10"/>
      <c r="M6033" s="10"/>
      <c r="N6033" s="11"/>
      <c r="O6033" s="11"/>
      <c r="P6033" s="19"/>
      <c r="Q6033" s="11"/>
      <c r="R6033" s="11"/>
      <c r="T6033" s="10"/>
      <c r="U6033" s="10"/>
    </row>
    <row r="6034" spans="5:21" s="8" customFormat="1" ht="30" customHeight="1">
      <c r="E6034" s="10"/>
      <c r="K6034" s="10"/>
      <c r="M6034" s="10"/>
      <c r="N6034" s="11"/>
      <c r="O6034" s="11"/>
      <c r="P6034" s="19"/>
      <c r="Q6034" s="11"/>
      <c r="R6034" s="11"/>
      <c r="T6034" s="10"/>
      <c r="U6034" s="10"/>
    </row>
    <row r="6035" spans="5:21" s="8" customFormat="1" ht="30" customHeight="1">
      <c r="E6035" s="10"/>
      <c r="K6035" s="10"/>
      <c r="M6035" s="10"/>
      <c r="N6035" s="11"/>
      <c r="O6035" s="11"/>
      <c r="P6035" s="19"/>
      <c r="Q6035" s="11"/>
      <c r="R6035" s="11"/>
      <c r="T6035" s="10"/>
      <c r="U6035" s="10"/>
    </row>
    <row r="6036" spans="5:21" s="8" customFormat="1" ht="30" customHeight="1">
      <c r="E6036" s="10"/>
      <c r="K6036" s="10"/>
      <c r="M6036" s="10"/>
      <c r="N6036" s="11"/>
      <c r="O6036" s="11"/>
      <c r="P6036" s="19"/>
      <c r="Q6036" s="11"/>
      <c r="R6036" s="11"/>
      <c r="T6036" s="10"/>
      <c r="U6036" s="10"/>
    </row>
    <row r="6037" spans="5:21" s="8" customFormat="1" ht="30" customHeight="1">
      <c r="E6037" s="10"/>
      <c r="K6037" s="10"/>
      <c r="M6037" s="10"/>
      <c r="N6037" s="11"/>
      <c r="O6037" s="11"/>
      <c r="P6037" s="19"/>
      <c r="Q6037" s="11"/>
      <c r="R6037" s="11"/>
      <c r="T6037" s="10"/>
      <c r="U6037" s="10"/>
    </row>
    <row r="6038" spans="5:21" s="8" customFormat="1" ht="30" customHeight="1">
      <c r="E6038" s="10"/>
      <c r="K6038" s="10"/>
      <c r="M6038" s="10"/>
      <c r="N6038" s="11"/>
      <c r="O6038" s="11"/>
      <c r="P6038" s="19"/>
      <c r="Q6038" s="11"/>
      <c r="R6038" s="11"/>
      <c r="T6038" s="10"/>
      <c r="U6038" s="10"/>
    </row>
    <row r="6039" spans="5:21" s="8" customFormat="1" ht="30" customHeight="1">
      <c r="E6039" s="10"/>
      <c r="K6039" s="10"/>
      <c r="M6039" s="10"/>
      <c r="N6039" s="11"/>
      <c r="O6039" s="11"/>
      <c r="P6039" s="19"/>
      <c r="Q6039" s="11"/>
      <c r="R6039" s="11"/>
      <c r="T6039" s="10"/>
      <c r="U6039" s="10"/>
    </row>
    <row r="6040" spans="5:21" s="8" customFormat="1" ht="30" customHeight="1">
      <c r="E6040" s="10"/>
      <c r="K6040" s="10"/>
      <c r="M6040" s="10"/>
      <c r="N6040" s="11"/>
      <c r="O6040" s="11"/>
      <c r="P6040" s="19"/>
      <c r="Q6040" s="11"/>
      <c r="R6040" s="11"/>
      <c r="T6040" s="10"/>
      <c r="U6040" s="10"/>
    </row>
    <row r="6041" spans="5:21" s="8" customFormat="1" ht="30" customHeight="1">
      <c r="E6041" s="10"/>
      <c r="K6041" s="10"/>
      <c r="M6041" s="10"/>
      <c r="N6041" s="11"/>
      <c r="O6041" s="11"/>
      <c r="P6041" s="19"/>
      <c r="Q6041" s="11"/>
      <c r="R6041" s="11"/>
      <c r="T6041" s="10"/>
      <c r="U6041" s="10"/>
    </row>
    <row r="6042" spans="5:21" s="8" customFormat="1" ht="30" customHeight="1">
      <c r="E6042" s="10"/>
      <c r="K6042" s="10"/>
      <c r="M6042" s="10"/>
      <c r="N6042" s="11"/>
      <c r="O6042" s="11"/>
      <c r="P6042" s="19"/>
      <c r="Q6042" s="11"/>
      <c r="R6042" s="11"/>
      <c r="T6042" s="10"/>
      <c r="U6042" s="10"/>
    </row>
    <row r="6043" spans="5:21" s="8" customFormat="1" ht="30" customHeight="1">
      <c r="E6043" s="10"/>
      <c r="K6043" s="10"/>
      <c r="M6043" s="10"/>
      <c r="N6043" s="11"/>
      <c r="O6043" s="11"/>
      <c r="P6043" s="19"/>
      <c r="Q6043" s="11"/>
      <c r="R6043" s="11"/>
      <c r="T6043" s="10"/>
      <c r="U6043" s="10"/>
    </row>
    <row r="6044" spans="5:21" s="8" customFormat="1" ht="30" customHeight="1">
      <c r="E6044" s="10"/>
      <c r="K6044" s="10"/>
      <c r="M6044" s="10"/>
      <c r="N6044" s="11"/>
      <c r="O6044" s="11"/>
      <c r="P6044" s="19"/>
      <c r="Q6044" s="11"/>
      <c r="R6044" s="11"/>
      <c r="T6044" s="10"/>
      <c r="U6044" s="10"/>
    </row>
    <row r="6045" spans="5:21" s="8" customFormat="1" ht="30" customHeight="1">
      <c r="E6045" s="10"/>
      <c r="K6045" s="10"/>
      <c r="M6045" s="10"/>
      <c r="N6045" s="11"/>
      <c r="O6045" s="11"/>
      <c r="P6045" s="19"/>
      <c r="Q6045" s="11"/>
      <c r="R6045" s="11"/>
      <c r="T6045" s="10"/>
      <c r="U6045" s="10"/>
    </row>
    <row r="6046" spans="5:21" s="8" customFormat="1" ht="30" customHeight="1">
      <c r="E6046" s="10"/>
      <c r="K6046" s="10"/>
      <c r="M6046" s="10"/>
      <c r="N6046" s="11"/>
      <c r="O6046" s="11"/>
      <c r="P6046" s="19"/>
      <c r="Q6046" s="11"/>
      <c r="R6046" s="11"/>
      <c r="T6046" s="10"/>
      <c r="U6046" s="10"/>
    </row>
    <row r="6047" spans="5:21" s="8" customFormat="1" ht="30" customHeight="1">
      <c r="E6047" s="10"/>
      <c r="K6047" s="10"/>
      <c r="M6047" s="10"/>
      <c r="N6047" s="11"/>
      <c r="O6047" s="11"/>
      <c r="P6047" s="19"/>
      <c r="Q6047" s="11"/>
      <c r="R6047" s="11"/>
      <c r="T6047" s="10"/>
      <c r="U6047" s="10"/>
    </row>
    <row r="6048" spans="5:21" s="8" customFormat="1" ht="30" customHeight="1">
      <c r="E6048" s="10"/>
      <c r="K6048" s="10"/>
      <c r="M6048" s="10"/>
      <c r="N6048" s="11"/>
      <c r="O6048" s="11"/>
      <c r="P6048" s="19"/>
      <c r="Q6048" s="11"/>
      <c r="R6048" s="11"/>
      <c r="T6048" s="10"/>
      <c r="U6048" s="10"/>
    </row>
    <row r="6049" spans="5:21" s="8" customFormat="1" ht="30" customHeight="1">
      <c r="E6049" s="10"/>
      <c r="K6049" s="10"/>
      <c r="M6049" s="10"/>
      <c r="N6049" s="11"/>
      <c r="O6049" s="11"/>
      <c r="P6049" s="19"/>
      <c r="Q6049" s="11"/>
      <c r="R6049" s="11"/>
      <c r="T6049" s="10"/>
      <c r="U6049" s="10"/>
    </row>
    <row r="6050" spans="5:21" s="8" customFormat="1" ht="30" customHeight="1">
      <c r="E6050" s="10"/>
      <c r="K6050" s="10"/>
      <c r="M6050" s="10"/>
      <c r="N6050" s="11"/>
      <c r="O6050" s="11"/>
      <c r="P6050" s="19"/>
      <c r="Q6050" s="11"/>
      <c r="R6050" s="11"/>
      <c r="T6050" s="10"/>
      <c r="U6050" s="10"/>
    </row>
    <row r="6051" spans="5:21" s="8" customFormat="1" ht="30" customHeight="1">
      <c r="E6051" s="10"/>
      <c r="K6051" s="10"/>
      <c r="M6051" s="10"/>
      <c r="N6051" s="11"/>
      <c r="O6051" s="11"/>
      <c r="P6051" s="19"/>
      <c r="Q6051" s="11"/>
      <c r="R6051" s="11"/>
      <c r="T6051" s="10"/>
      <c r="U6051" s="10"/>
    </row>
    <row r="6052" spans="5:21" s="8" customFormat="1" ht="30" customHeight="1">
      <c r="E6052" s="10"/>
      <c r="K6052" s="10"/>
      <c r="M6052" s="10"/>
      <c r="N6052" s="11"/>
      <c r="O6052" s="11"/>
      <c r="P6052" s="19"/>
      <c r="Q6052" s="11"/>
      <c r="R6052" s="11"/>
      <c r="T6052" s="10"/>
      <c r="U6052" s="10"/>
    </row>
    <row r="6053" spans="5:21" s="8" customFormat="1" ht="30" customHeight="1">
      <c r="E6053" s="10"/>
      <c r="K6053" s="10"/>
      <c r="M6053" s="10"/>
      <c r="N6053" s="11"/>
      <c r="O6053" s="11"/>
      <c r="P6053" s="19"/>
      <c r="Q6053" s="11"/>
      <c r="R6053" s="11"/>
      <c r="T6053" s="10"/>
      <c r="U6053" s="10"/>
    </row>
    <row r="6054" spans="5:21" s="8" customFormat="1" ht="30" customHeight="1">
      <c r="E6054" s="10"/>
      <c r="K6054" s="10"/>
      <c r="M6054" s="10"/>
      <c r="N6054" s="11"/>
      <c r="O6054" s="11"/>
      <c r="P6054" s="19"/>
      <c r="Q6054" s="11"/>
      <c r="R6054" s="11"/>
      <c r="T6054" s="10"/>
      <c r="U6054" s="10"/>
    </row>
    <row r="6055" spans="5:21" s="8" customFormat="1" ht="30" customHeight="1">
      <c r="E6055" s="10"/>
      <c r="K6055" s="10"/>
      <c r="M6055" s="10"/>
      <c r="N6055" s="11"/>
      <c r="O6055" s="11"/>
      <c r="P6055" s="19"/>
      <c r="Q6055" s="11"/>
      <c r="R6055" s="11"/>
      <c r="T6055" s="10"/>
      <c r="U6055" s="10"/>
    </row>
    <row r="6056" spans="5:21" s="8" customFormat="1" ht="30" customHeight="1">
      <c r="E6056" s="10"/>
      <c r="K6056" s="10"/>
      <c r="M6056" s="10"/>
      <c r="N6056" s="11"/>
      <c r="O6056" s="11"/>
      <c r="P6056" s="19"/>
      <c r="Q6056" s="11"/>
      <c r="R6056" s="11"/>
      <c r="T6056" s="10"/>
      <c r="U6056" s="10"/>
    </row>
    <row r="6057" spans="5:21" s="8" customFormat="1" ht="30" customHeight="1">
      <c r="E6057" s="10"/>
      <c r="K6057" s="10"/>
      <c r="M6057" s="10"/>
      <c r="N6057" s="11"/>
      <c r="O6057" s="11"/>
      <c r="P6057" s="19"/>
      <c r="Q6057" s="11"/>
      <c r="R6057" s="11"/>
      <c r="T6057" s="10"/>
      <c r="U6057" s="10"/>
    </row>
    <row r="6058" spans="5:21" s="8" customFormat="1" ht="30" customHeight="1">
      <c r="E6058" s="10"/>
      <c r="K6058" s="10"/>
      <c r="M6058" s="10"/>
      <c r="N6058" s="11"/>
      <c r="O6058" s="11"/>
      <c r="P6058" s="19"/>
      <c r="Q6058" s="11"/>
      <c r="R6058" s="11"/>
      <c r="T6058" s="10"/>
      <c r="U6058" s="10"/>
    </row>
    <row r="6059" spans="5:21" s="8" customFormat="1" ht="30" customHeight="1">
      <c r="E6059" s="10"/>
      <c r="K6059" s="10"/>
      <c r="M6059" s="10"/>
      <c r="N6059" s="11"/>
      <c r="O6059" s="11"/>
      <c r="P6059" s="19"/>
      <c r="Q6059" s="11"/>
      <c r="R6059" s="11"/>
      <c r="T6059" s="10"/>
      <c r="U6059" s="10"/>
    </row>
    <row r="6060" spans="5:21" s="8" customFormat="1" ht="30" customHeight="1">
      <c r="E6060" s="10"/>
      <c r="K6060" s="10"/>
      <c r="M6060" s="10"/>
      <c r="N6060" s="11"/>
      <c r="O6060" s="11"/>
      <c r="P6060" s="19"/>
      <c r="Q6060" s="11"/>
      <c r="R6060" s="11"/>
      <c r="T6060" s="10"/>
      <c r="U6060" s="10"/>
    </row>
    <row r="6061" spans="5:21" s="8" customFormat="1" ht="30" customHeight="1">
      <c r="E6061" s="10"/>
      <c r="K6061" s="10"/>
      <c r="M6061" s="10"/>
      <c r="N6061" s="11"/>
      <c r="O6061" s="11"/>
      <c r="P6061" s="19"/>
      <c r="Q6061" s="11"/>
      <c r="R6061" s="11"/>
      <c r="T6061" s="10"/>
      <c r="U6061" s="10"/>
    </row>
    <row r="6062" spans="5:21" s="8" customFormat="1" ht="30" customHeight="1">
      <c r="E6062" s="10"/>
      <c r="K6062" s="10"/>
      <c r="M6062" s="10"/>
      <c r="N6062" s="11"/>
      <c r="O6062" s="11"/>
      <c r="P6062" s="19"/>
      <c r="Q6062" s="11"/>
      <c r="R6062" s="11"/>
      <c r="T6062" s="10"/>
      <c r="U6062" s="10"/>
    </row>
    <row r="6063" spans="5:21" s="8" customFormat="1" ht="30" customHeight="1">
      <c r="E6063" s="10"/>
      <c r="K6063" s="10"/>
      <c r="M6063" s="10"/>
      <c r="N6063" s="11"/>
      <c r="O6063" s="11"/>
      <c r="P6063" s="19"/>
      <c r="Q6063" s="11"/>
      <c r="R6063" s="11"/>
      <c r="T6063" s="10"/>
      <c r="U6063" s="10"/>
    </row>
    <row r="6064" spans="5:21" s="8" customFormat="1" ht="30" customHeight="1">
      <c r="E6064" s="10"/>
      <c r="K6064" s="10"/>
      <c r="M6064" s="10"/>
      <c r="N6064" s="11"/>
      <c r="O6064" s="11"/>
      <c r="P6064" s="19"/>
      <c r="Q6064" s="11"/>
      <c r="R6064" s="11"/>
      <c r="T6064" s="10"/>
      <c r="U6064" s="10"/>
    </row>
    <row r="6065" spans="5:21" s="8" customFormat="1" ht="30" customHeight="1">
      <c r="E6065" s="10"/>
      <c r="K6065" s="10"/>
      <c r="M6065" s="10"/>
      <c r="N6065" s="11"/>
      <c r="O6065" s="11"/>
      <c r="P6065" s="19"/>
      <c r="Q6065" s="11"/>
      <c r="R6065" s="11"/>
      <c r="T6065" s="10"/>
      <c r="U6065" s="10"/>
    </row>
    <row r="6066" spans="5:21" s="8" customFormat="1" ht="30" customHeight="1">
      <c r="E6066" s="10"/>
      <c r="K6066" s="10"/>
      <c r="M6066" s="10"/>
      <c r="N6066" s="11"/>
      <c r="O6066" s="11"/>
      <c r="P6066" s="19"/>
      <c r="Q6066" s="11"/>
      <c r="R6066" s="11"/>
      <c r="T6066" s="10"/>
      <c r="U6066" s="10"/>
    </row>
    <row r="6067" spans="5:21" s="8" customFormat="1" ht="30" customHeight="1">
      <c r="E6067" s="10"/>
      <c r="K6067" s="10"/>
      <c r="M6067" s="10"/>
      <c r="N6067" s="11"/>
      <c r="O6067" s="11"/>
      <c r="P6067" s="19"/>
      <c r="Q6067" s="11"/>
      <c r="R6067" s="11"/>
      <c r="T6067" s="10"/>
      <c r="U6067" s="10"/>
    </row>
    <row r="6068" spans="5:21" s="8" customFormat="1" ht="30" customHeight="1">
      <c r="E6068" s="10"/>
      <c r="K6068" s="10"/>
      <c r="M6068" s="10"/>
      <c r="N6068" s="11"/>
      <c r="O6068" s="11"/>
      <c r="P6068" s="19"/>
      <c r="Q6068" s="11"/>
      <c r="R6068" s="11"/>
      <c r="T6068" s="10"/>
      <c r="U6068" s="10"/>
    </row>
    <row r="6069" spans="5:21" s="8" customFormat="1" ht="30" customHeight="1">
      <c r="E6069" s="10"/>
      <c r="K6069" s="10"/>
      <c r="M6069" s="10"/>
      <c r="N6069" s="11"/>
      <c r="O6069" s="11"/>
      <c r="P6069" s="19"/>
      <c r="Q6069" s="11"/>
      <c r="R6069" s="11"/>
      <c r="T6069" s="10"/>
      <c r="U6069" s="10"/>
    </row>
    <row r="6070" spans="5:21" s="8" customFormat="1" ht="30" customHeight="1">
      <c r="E6070" s="10"/>
      <c r="K6070" s="10"/>
      <c r="M6070" s="10"/>
      <c r="N6070" s="11"/>
      <c r="O6070" s="11"/>
      <c r="P6070" s="19"/>
      <c r="Q6070" s="11"/>
      <c r="R6070" s="11"/>
      <c r="T6070" s="10"/>
      <c r="U6070" s="10"/>
    </row>
    <row r="6071" spans="5:21" s="8" customFormat="1" ht="30" customHeight="1">
      <c r="E6071" s="10"/>
      <c r="K6071" s="10"/>
      <c r="M6071" s="10"/>
      <c r="N6071" s="11"/>
      <c r="O6071" s="11"/>
      <c r="P6071" s="19"/>
      <c r="Q6071" s="11"/>
      <c r="R6071" s="11"/>
      <c r="T6071" s="10"/>
      <c r="U6071" s="10"/>
    </row>
    <row r="6072" spans="5:21" s="8" customFormat="1" ht="30" customHeight="1">
      <c r="E6072" s="10"/>
      <c r="K6072" s="10"/>
      <c r="M6072" s="10"/>
      <c r="N6072" s="11"/>
      <c r="O6072" s="11"/>
      <c r="P6072" s="19"/>
      <c r="Q6072" s="11"/>
      <c r="R6072" s="11"/>
      <c r="T6072" s="10"/>
      <c r="U6072" s="10"/>
    </row>
    <row r="6073" spans="5:21" s="8" customFormat="1" ht="30" customHeight="1">
      <c r="E6073" s="10"/>
      <c r="K6073" s="10"/>
      <c r="M6073" s="10"/>
      <c r="N6073" s="11"/>
      <c r="O6073" s="11"/>
      <c r="P6073" s="19"/>
      <c r="Q6073" s="11"/>
      <c r="R6073" s="11"/>
      <c r="T6073" s="10"/>
      <c r="U6073" s="10"/>
    </row>
    <row r="6074" spans="5:21" s="8" customFormat="1" ht="30" customHeight="1">
      <c r="E6074" s="10"/>
      <c r="K6074" s="10"/>
      <c r="M6074" s="10"/>
      <c r="N6074" s="11"/>
      <c r="O6074" s="11"/>
      <c r="P6074" s="19"/>
      <c r="Q6074" s="11"/>
      <c r="R6074" s="11"/>
      <c r="T6074" s="10"/>
      <c r="U6074" s="10"/>
    </row>
    <row r="6075" spans="5:21" s="8" customFormat="1" ht="30" customHeight="1">
      <c r="E6075" s="10"/>
      <c r="K6075" s="10"/>
      <c r="M6075" s="10"/>
      <c r="N6075" s="11"/>
      <c r="O6075" s="11"/>
      <c r="P6075" s="19"/>
      <c r="Q6075" s="11"/>
      <c r="R6075" s="11"/>
      <c r="T6075" s="10"/>
      <c r="U6075" s="10"/>
    </row>
    <row r="6076" spans="5:21" s="8" customFormat="1" ht="30" customHeight="1">
      <c r="E6076" s="10"/>
      <c r="K6076" s="10"/>
      <c r="M6076" s="10"/>
      <c r="N6076" s="11"/>
      <c r="O6076" s="11"/>
      <c r="P6076" s="19"/>
      <c r="Q6076" s="11"/>
      <c r="R6076" s="11"/>
      <c r="T6076" s="10"/>
      <c r="U6076" s="10"/>
    </row>
    <row r="6077" spans="5:21" s="8" customFormat="1" ht="30" customHeight="1">
      <c r="E6077" s="10"/>
      <c r="K6077" s="10"/>
      <c r="M6077" s="10"/>
      <c r="N6077" s="11"/>
      <c r="O6077" s="11"/>
      <c r="P6077" s="19"/>
      <c r="Q6077" s="11"/>
      <c r="R6077" s="11"/>
      <c r="T6077" s="10"/>
      <c r="U6077" s="10"/>
    </row>
    <row r="6078" spans="5:21" s="8" customFormat="1" ht="30" customHeight="1">
      <c r="E6078" s="10"/>
      <c r="K6078" s="10"/>
      <c r="M6078" s="10"/>
      <c r="N6078" s="11"/>
      <c r="O6078" s="11"/>
      <c r="P6078" s="19"/>
      <c r="Q6078" s="11"/>
      <c r="R6078" s="11"/>
      <c r="T6078" s="10"/>
      <c r="U6078" s="10"/>
    </row>
    <row r="6079" spans="5:21" s="8" customFormat="1" ht="30" customHeight="1">
      <c r="E6079" s="10"/>
      <c r="K6079" s="10"/>
      <c r="M6079" s="10"/>
      <c r="N6079" s="11"/>
      <c r="O6079" s="11"/>
      <c r="P6079" s="19"/>
      <c r="Q6079" s="11"/>
      <c r="R6079" s="11"/>
      <c r="T6079" s="10"/>
      <c r="U6079" s="10"/>
    </row>
    <row r="6080" spans="5:21" s="8" customFormat="1" ht="30" customHeight="1">
      <c r="E6080" s="10"/>
      <c r="K6080" s="10"/>
      <c r="M6080" s="10"/>
      <c r="N6080" s="11"/>
      <c r="O6080" s="11"/>
      <c r="P6080" s="19"/>
      <c r="Q6080" s="11"/>
      <c r="R6080" s="11"/>
      <c r="T6080" s="10"/>
      <c r="U6080" s="10"/>
    </row>
    <row r="6081" spans="5:21" s="8" customFormat="1" ht="30" customHeight="1">
      <c r="E6081" s="10"/>
      <c r="K6081" s="10"/>
      <c r="M6081" s="10"/>
      <c r="N6081" s="11"/>
      <c r="O6081" s="11"/>
      <c r="P6081" s="19"/>
      <c r="Q6081" s="11"/>
      <c r="R6081" s="11"/>
      <c r="T6081" s="10"/>
      <c r="U6081" s="10"/>
    </row>
    <row r="6082" spans="5:21" s="8" customFormat="1" ht="30" customHeight="1">
      <c r="E6082" s="10"/>
      <c r="K6082" s="10"/>
      <c r="M6082" s="10"/>
      <c r="N6082" s="11"/>
      <c r="O6082" s="11"/>
      <c r="P6082" s="19"/>
      <c r="Q6082" s="11"/>
      <c r="R6082" s="11"/>
      <c r="T6082" s="10"/>
      <c r="U6082" s="10"/>
    </row>
    <row r="6083" spans="5:21" s="8" customFormat="1" ht="30" customHeight="1">
      <c r="E6083" s="10"/>
      <c r="K6083" s="10"/>
      <c r="M6083" s="10"/>
      <c r="N6083" s="11"/>
      <c r="O6083" s="11"/>
      <c r="P6083" s="19"/>
      <c r="Q6083" s="11"/>
      <c r="R6083" s="11"/>
      <c r="T6083" s="10"/>
      <c r="U6083" s="10"/>
    </row>
    <row r="6084" spans="5:21" s="8" customFormat="1" ht="30" customHeight="1">
      <c r="E6084" s="10"/>
      <c r="K6084" s="10"/>
      <c r="M6084" s="10"/>
      <c r="N6084" s="11"/>
      <c r="O6084" s="11"/>
      <c r="P6084" s="19"/>
      <c r="Q6084" s="11"/>
      <c r="R6084" s="11"/>
      <c r="T6084" s="10"/>
      <c r="U6084" s="10"/>
    </row>
    <row r="6085" spans="5:21" s="8" customFormat="1" ht="30" customHeight="1">
      <c r="E6085" s="10"/>
      <c r="K6085" s="10"/>
      <c r="M6085" s="10"/>
      <c r="N6085" s="11"/>
      <c r="O6085" s="11"/>
      <c r="P6085" s="19"/>
      <c r="Q6085" s="11"/>
      <c r="R6085" s="11"/>
      <c r="T6085" s="10"/>
      <c r="U6085" s="10"/>
    </row>
    <row r="6086" spans="5:21" s="8" customFormat="1" ht="30" customHeight="1">
      <c r="E6086" s="10"/>
      <c r="K6086" s="10"/>
      <c r="M6086" s="10"/>
      <c r="N6086" s="11"/>
      <c r="O6086" s="11"/>
      <c r="P6086" s="19"/>
      <c r="Q6086" s="11"/>
      <c r="R6086" s="11"/>
      <c r="T6086" s="10"/>
      <c r="U6086" s="10"/>
    </row>
    <row r="6087" spans="5:21" s="8" customFormat="1" ht="30" customHeight="1">
      <c r="E6087" s="10"/>
      <c r="K6087" s="10"/>
      <c r="M6087" s="10"/>
      <c r="N6087" s="11"/>
      <c r="O6087" s="11"/>
      <c r="P6087" s="19"/>
      <c r="Q6087" s="11"/>
      <c r="R6087" s="11"/>
      <c r="T6087" s="10"/>
      <c r="U6087" s="10"/>
    </row>
    <row r="6088" spans="5:21" s="8" customFormat="1" ht="30" customHeight="1">
      <c r="E6088" s="10"/>
      <c r="K6088" s="10"/>
      <c r="M6088" s="10"/>
      <c r="N6088" s="11"/>
      <c r="O6088" s="11"/>
      <c r="P6088" s="19"/>
      <c r="Q6088" s="11"/>
      <c r="R6088" s="11"/>
      <c r="T6088" s="10"/>
      <c r="U6088" s="10"/>
    </row>
    <row r="6089" spans="5:21" s="8" customFormat="1" ht="30" customHeight="1">
      <c r="E6089" s="10"/>
      <c r="K6089" s="10"/>
      <c r="M6089" s="10"/>
      <c r="N6089" s="11"/>
      <c r="O6089" s="11"/>
      <c r="P6089" s="19"/>
      <c r="Q6089" s="11"/>
      <c r="R6089" s="11"/>
      <c r="T6089" s="10"/>
      <c r="U6089" s="10"/>
    </row>
    <row r="6090" spans="5:21" s="8" customFormat="1" ht="30" customHeight="1">
      <c r="E6090" s="10"/>
      <c r="K6090" s="10"/>
      <c r="M6090" s="10"/>
      <c r="N6090" s="11"/>
      <c r="O6090" s="11"/>
      <c r="P6090" s="19"/>
      <c r="Q6090" s="11"/>
      <c r="R6090" s="11"/>
      <c r="T6090" s="10"/>
      <c r="U6090" s="10"/>
    </row>
    <row r="6091" spans="5:21" s="8" customFormat="1" ht="30" customHeight="1">
      <c r="E6091" s="10"/>
      <c r="K6091" s="10"/>
      <c r="M6091" s="10"/>
      <c r="N6091" s="11"/>
      <c r="O6091" s="11"/>
      <c r="P6091" s="19"/>
      <c r="Q6091" s="11"/>
      <c r="R6091" s="11"/>
      <c r="T6091" s="10"/>
      <c r="U6091" s="10"/>
    </row>
    <row r="6092" spans="5:21" s="8" customFormat="1" ht="30" customHeight="1">
      <c r="E6092" s="10"/>
      <c r="K6092" s="10"/>
      <c r="M6092" s="10"/>
      <c r="N6092" s="11"/>
      <c r="O6092" s="11"/>
      <c r="P6092" s="19"/>
      <c r="Q6092" s="11"/>
      <c r="R6092" s="11"/>
      <c r="T6092" s="10"/>
      <c r="U6092" s="10"/>
    </row>
    <row r="6093" spans="5:21" s="8" customFormat="1" ht="30" customHeight="1">
      <c r="E6093" s="10"/>
      <c r="K6093" s="10"/>
      <c r="M6093" s="10"/>
      <c r="N6093" s="11"/>
      <c r="O6093" s="11"/>
      <c r="P6093" s="19"/>
      <c r="Q6093" s="11"/>
      <c r="R6093" s="11"/>
      <c r="T6093" s="10"/>
      <c r="U6093" s="10"/>
    </row>
    <row r="6094" spans="5:21" s="8" customFormat="1" ht="30" customHeight="1">
      <c r="E6094" s="10"/>
      <c r="K6094" s="10"/>
      <c r="M6094" s="10"/>
      <c r="N6094" s="11"/>
      <c r="O6094" s="11"/>
      <c r="P6094" s="19"/>
      <c r="Q6094" s="11"/>
      <c r="R6094" s="11"/>
      <c r="T6094" s="10"/>
      <c r="U6094" s="10"/>
    </row>
    <row r="6095" spans="5:21" s="8" customFormat="1" ht="30" customHeight="1">
      <c r="E6095" s="10"/>
      <c r="K6095" s="10"/>
      <c r="M6095" s="10"/>
      <c r="N6095" s="11"/>
      <c r="O6095" s="11"/>
      <c r="P6095" s="19"/>
      <c r="Q6095" s="11"/>
      <c r="R6095" s="11"/>
      <c r="T6095" s="10"/>
      <c r="U6095" s="10"/>
    </row>
    <row r="6096" spans="5:21" s="8" customFormat="1" ht="30" customHeight="1">
      <c r="E6096" s="10"/>
      <c r="K6096" s="10"/>
      <c r="M6096" s="10"/>
      <c r="N6096" s="11"/>
      <c r="O6096" s="11"/>
      <c r="P6096" s="19"/>
      <c r="Q6096" s="11"/>
      <c r="R6096" s="11"/>
      <c r="T6096" s="10"/>
      <c r="U6096" s="10"/>
    </row>
    <row r="6097" spans="5:21" s="8" customFormat="1" ht="30" customHeight="1">
      <c r="E6097" s="10"/>
      <c r="K6097" s="10"/>
      <c r="M6097" s="10"/>
      <c r="N6097" s="11"/>
      <c r="O6097" s="11"/>
      <c r="P6097" s="19"/>
      <c r="Q6097" s="11"/>
      <c r="R6097" s="11"/>
      <c r="T6097" s="10"/>
      <c r="U6097" s="10"/>
    </row>
    <row r="6098" spans="5:21" s="8" customFormat="1" ht="30" customHeight="1">
      <c r="E6098" s="10"/>
      <c r="K6098" s="10"/>
      <c r="M6098" s="10"/>
      <c r="N6098" s="11"/>
      <c r="O6098" s="11"/>
      <c r="P6098" s="19"/>
      <c r="Q6098" s="11"/>
      <c r="R6098" s="11"/>
      <c r="T6098" s="10"/>
      <c r="U6098" s="10"/>
    </row>
    <row r="6099" spans="5:21" s="8" customFormat="1" ht="30" customHeight="1">
      <c r="E6099" s="10"/>
      <c r="K6099" s="10"/>
      <c r="M6099" s="10"/>
      <c r="N6099" s="11"/>
      <c r="O6099" s="11"/>
      <c r="P6099" s="19"/>
      <c r="Q6099" s="11"/>
      <c r="R6099" s="11"/>
      <c r="T6099" s="10"/>
      <c r="U6099" s="10"/>
    </row>
    <row r="6100" spans="5:21" s="8" customFormat="1" ht="30" customHeight="1">
      <c r="E6100" s="10"/>
      <c r="K6100" s="10"/>
      <c r="M6100" s="10"/>
      <c r="N6100" s="11"/>
      <c r="O6100" s="11"/>
      <c r="P6100" s="19"/>
      <c r="Q6100" s="11"/>
      <c r="R6100" s="11"/>
      <c r="T6100" s="10"/>
      <c r="U6100" s="10"/>
    </row>
    <row r="6101" spans="5:21" s="8" customFormat="1" ht="30" customHeight="1">
      <c r="E6101" s="10"/>
      <c r="K6101" s="10"/>
      <c r="M6101" s="10"/>
      <c r="N6101" s="11"/>
      <c r="O6101" s="11"/>
      <c r="P6101" s="19"/>
      <c r="Q6101" s="11"/>
      <c r="R6101" s="11"/>
      <c r="T6101" s="10"/>
      <c r="U6101" s="10"/>
    </row>
    <row r="6102" spans="5:21" s="8" customFormat="1" ht="30" customHeight="1">
      <c r="E6102" s="10"/>
      <c r="K6102" s="10"/>
      <c r="M6102" s="10"/>
      <c r="N6102" s="11"/>
      <c r="O6102" s="11"/>
      <c r="P6102" s="19"/>
      <c r="Q6102" s="11"/>
      <c r="R6102" s="11"/>
      <c r="T6102" s="10"/>
      <c r="U6102" s="10"/>
    </row>
    <row r="6103" spans="5:21" s="8" customFormat="1" ht="30" customHeight="1">
      <c r="E6103" s="10"/>
      <c r="K6103" s="10"/>
      <c r="M6103" s="10"/>
      <c r="N6103" s="11"/>
      <c r="O6103" s="11"/>
      <c r="P6103" s="19"/>
      <c r="Q6103" s="11"/>
      <c r="R6103" s="11"/>
      <c r="T6103" s="10"/>
      <c r="U6103" s="10"/>
    </row>
    <row r="6104" spans="5:21" s="8" customFormat="1" ht="30" customHeight="1">
      <c r="E6104" s="10"/>
      <c r="K6104" s="10"/>
      <c r="M6104" s="10"/>
      <c r="N6104" s="11"/>
      <c r="O6104" s="11"/>
      <c r="P6104" s="19"/>
      <c r="Q6104" s="11"/>
      <c r="R6104" s="11"/>
      <c r="T6104" s="10"/>
      <c r="U6104" s="10"/>
    </row>
    <row r="6105" spans="5:21" s="8" customFormat="1" ht="30" customHeight="1">
      <c r="E6105" s="10"/>
      <c r="K6105" s="10"/>
      <c r="M6105" s="10"/>
      <c r="N6105" s="11"/>
      <c r="O6105" s="11"/>
      <c r="P6105" s="19"/>
      <c r="Q6105" s="11"/>
      <c r="R6105" s="11"/>
      <c r="T6105" s="10"/>
      <c r="U6105" s="10"/>
    </row>
    <row r="6106" spans="5:21" s="8" customFormat="1" ht="30" customHeight="1">
      <c r="E6106" s="10"/>
      <c r="K6106" s="10"/>
      <c r="M6106" s="10"/>
      <c r="N6106" s="11"/>
      <c r="O6106" s="11"/>
      <c r="P6106" s="19"/>
      <c r="Q6106" s="11"/>
      <c r="R6106" s="11"/>
      <c r="T6106" s="10"/>
      <c r="U6106" s="10"/>
    </row>
    <row r="6107" spans="5:21" s="8" customFormat="1" ht="30" customHeight="1">
      <c r="E6107" s="10"/>
      <c r="K6107" s="10"/>
      <c r="M6107" s="10"/>
      <c r="N6107" s="11"/>
      <c r="O6107" s="11"/>
      <c r="P6107" s="19"/>
      <c r="Q6107" s="11"/>
      <c r="R6107" s="11"/>
      <c r="T6107" s="10"/>
      <c r="U6107" s="10"/>
    </row>
    <row r="6108" spans="5:21" s="8" customFormat="1" ht="30" customHeight="1">
      <c r="E6108" s="10"/>
      <c r="K6108" s="10"/>
      <c r="M6108" s="10"/>
      <c r="N6108" s="11"/>
      <c r="O6108" s="11"/>
      <c r="P6108" s="19"/>
      <c r="Q6108" s="11"/>
      <c r="R6108" s="11"/>
      <c r="T6108" s="10"/>
      <c r="U6108" s="10"/>
    </row>
    <row r="6109" spans="5:21" s="8" customFormat="1" ht="30" customHeight="1">
      <c r="E6109" s="10"/>
      <c r="K6109" s="10"/>
      <c r="M6109" s="10"/>
      <c r="N6109" s="11"/>
      <c r="O6109" s="11"/>
      <c r="P6109" s="19"/>
      <c r="Q6109" s="11"/>
      <c r="R6109" s="11"/>
      <c r="T6109" s="10"/>
      <c r="U6109" s="10"/>
    </row>
    <row r="6110" spans="5:21" s="8" customFormat="1" ht="30" customHeight="1">
      <c r="E6110" s="10"/>
      <c r="K6110" s="10"/>
      <c r="M6110" s="10"/>
      <c r="N6110" s="11"/>
      <c r="O6110" s="11"/>
      <c r="P6110" s="19"/>
      <c r="Q6110" s="11"/>
      <c r="R6110" s="11"/>
      <c r="T6110" s="10"/>
      <c r="U6110" s="10"/>
    </row>
    <row r="6111" spans="5:21" s="8" customFormat="1" ht="30" customHeight="1">
      <c r="E6111" s="10"/>
      <c r="K6111" s="10"/>
      <c r="M6111" s="10"/>
      <c r="N6111" s="11"/>
      <c r="O6111" s="11"/>
      <c r="P6111" s="19"/>
      <c r="Q6111" s="11"/>
      <c r="R6111" s="11"/>
      <c r="T6111" s="10"/>
      <c r="U6111" s="10"/>
    </row>
    <row r="6112" spans="5:21" s="8" customFormat="1" ht="30" customHeight="1">
      <c r="E6112" s="10"/>
      <c r="K6112" s="10"/>
      <c r="M6112" s="10"/>
      <c r="N6112" s="11"/>
      <c r="O6112" s="11"/>
      <c r="P6112" s="19"/>
      <c r="Q6112" s="11"/>
      <c r="R6112" s="11"/>
      <c r="T6112" s="10"/>
      <c r="U6112" s="10"/>
    </row>
    <row r="6113" spans="5:21" s="8" customFormat="1" ht="30" customHeight="1">
      <c r="E6113" s="10"/>
      <c r="K6113" s="10"/>
      <c r="M6113" s="10"/>
      <c r="N6113" s="11"/>
      <c r="O6113" s="11"/>
      <c r="P6113" s="19"/>
      <c r="Q6113" s="11"/>
      <c r="R6113" s="11"/>
      <c r="T6113" s="10"/>
      <c r="U6113" s="10"/>
    </row>
    <row r="6114" spans="5:21" s="8" customFormat="1" ht="30" customHeight="1">
      <c r="E6114" s="10"/>
      <c r="K6114" s="10"/>
      <c r="M6114" s="10"/>
      <c r="N6114" s="11"/>
      <c r="O6114" s="11"/>
      <c r="P6114" s="19"/>
      <c r="Q6114" s="11"/>
      <c r="R6114" s="11"/>
      <c r="T6114" s="10"/>
      <c r="U6114" s="10"/>
    </row>
    <row r="6115" spans="5:21" s="8" customFormat="1" ht="30" customHeight="1">
      <c r="E6115" s="10"/>
      <c r="K6115" s="10"/>
      <c r="M6115" s="10"/>
      <c r="N6115" s="11"/>
      <c r="O6115" s="11"/>
      <c r="P6115" s="19"/>
      <c r="Q6115" s="11"/>
      <c r="R6115" s="11"/>
      <c r="T6115" s="10"/>
      <c r="U6115" s="10"/>
    </row>
    <row r="6116" spans="5:21" s="8" customFormat="1" ht="30" customHeight="1">
      <c r="E6116" s="10"/>
      <c r="K6116" s="10"/>
      <c r="M6116" s="10"/>
      <c r="N6116" s="11"/>
      <c r="O6116" s="11"/>
      <c r="P6116" s="19"/>
      <c r="Q6116" s="11"/>
      <c r="R6116" s="11"/>
      <c r="T6116" s="10"/>
      <c r="U6116" s="10"/>
    </row>
    <row r="6117" spans="5:21" s="8" customFormat="1" ht="30" customHeight="1">
      <c r="E6117" s="10"/>
      <c r="K6117" s="10"/>
      <c r="M6117" s="10"/>
      <c r="N6117" s="11"/>
      <c r="O6117" s="11"/>
      <c r="P6117" s="19"/>
      <c r="Q6117" s="11"/>
      <c r="R6117" s="11"/>
      <c r="T6117" s="10"/>
      <c r="U6117" s="10"/>
    </row>
    <row r="6118" spans="5:21" s="8" customFormat="1" ht="30" customHeight="1">
      <c r="E6118" s="10"/>
      <c r="K6118" s="10"/>
      <c r="M6118" s="10"/>
      <c r="N6118" s="11"/>
      <c r="O6118" s="11"/>
      <c r="P6118" s="19"/>
      <c r="Q6118" s="11"/>
      <c r="R6118" s="11"/>
      <c r="T6118" s="10"/>
      <c r="U6118" s="10"/>
    </row>
    <row r="6119" spans="5:21" s="8" customFormat="1" ht="30" customHeight="1">
      <c r="E6119" s="10"/>
      <c r="K6119" s="10"/>
      <c r="M6119" s="10"/>
      <c r="N6119" s="11"/>
      <c r="O6119" s="11"/>
      <c r="P6119" s="19"/>
      <c r="Q6119" s="11"/>
      <c r="R6119" s="11"/>
      <c r="T6119" s="10"/>
      <c r="U6119" s="10"/>
    </row>
    <row r="6120" spans="5:21" s="8" customFormat="1" ht="30" customHeight="1">
      <c r="E6120" s="10"/>
      <c r="K6120" s="10"/>
      <c r="M6120" s="10"/>
      <c r="N6120" s="11"/>
      <c r="O6120" s="11"/>
      <c r="P6120" s="19"/>
      <c r="Q6120" s="11"/>
      <c r="R6120" s="11"/>
      <c r="T6120" s="10"/>
      <c r="U6120" s="10"/>
    </row>
    <row r="6121" spans="5:21" s="8" customFormat="1" ht="30" customHeight="1">
      <c r="E6121" s="10"/>
      <c r="K6121" s="10"/>
      <c r="M6121" s="10"/>
      <c r="N6121" s="11"/>
      <c r="O6121" s="11"/>
      <c r="P6121" s="19"/>
      <c r="Q6121" s="11"/>
      <c r="R6121" s="11"/>
      <c r="T6121" s="10"/>
      <c r="U6121" s="10"/>
    </row>
    <row r="6122" spans="5:21" s="8" customFormat="1" ht="30" customHeight="1">
      <c r="E6122" s="10"/>
      <c r="K6122" s="10"/>
      <c r="M6122" s="10"/>
      <c r="N6122" s="11"/>
      <c r="O6122" s="11"/>
      <c r="P6122" s="19"/>
      <c r="Q6122" s="11"/>
      <c r="R6122" s="11"/>
      <c r="T6122" s="10"/>
      <c r="U6122" s="10"/>
    </row>
    <row r="6123" spans="5:21" s="8" customFormat="1" ht="30" customHeight="1">
      <c r="E6123" s="10"/>
      <c r="K6123" s="10"/>
      <c r="M6123" s="10"/>
      <c r="N6123" s="11"/>
      <c r="O6123" s="11"/>
      <c r="P6123" s="19"/>
      <c r="Q6123" s="11"/>
      <c r="R6123" s="11"/>
      <c r="T6123" s="10"/>
      <c r="U6123" s="10"/>
    </row>
    <row r="6124" spans="5:21" s="8" customFormat="1" ht="30" customHeight="1">
      <c r="E6124" s="10"/>
      <c r="K6124" s="10"/>
      <c r="M6124" s="10"/>
      <c r="N6124" s="11"/>
      <c r="O6124" s="11"/>
      <c r="P6124" s="19"/>
      <c r="Q6124" s="11"/>
      <c r="R6124" s="11"/>
      <c r="T6124" s="10"/>
      <c r="U6124" s="10"/>
    </row>
    <row r="6125" spans="5:21" s="8" customFormat="1" ht="30" customHeight="1">
      <c r="E6125" s="10"/>
      <c r="K6125" s="10"/>
      <c r="M6125" s="10"/>
      <c r="N6125" s="11"/>
      <c r="O6125" s="11"/>
      <c r="P6125" s="19"/>
      <c r="Q6125" s="11"/>
      <c r="R6125" s="11"/>
      <c r="T6125" s="10"/>
      <c r="U6125" s="10"/>
    </row>
    <row r="6126" spans="5:21" s="8" customFormat="1" ht="30" customHeight="1">
      <c r="E6126" s="10"/>
      <c r="K6126" s="10"/>
      <c r="M6126" s="10"/>
      <c r="N6126" s="11"/>
      <c r="O6126" s="11"/>
      <c r="P6126" s="19"/>
      <c r="Q6126" s="11"/>
      <c r="R6126" s="11"/>
      <c r="T6126" s="10"/>
      <c r="U6126" s="10"/>
    </row>
    <row r="6127" spans="5:21" s="8" customFormat="1" ht="30" customHeight="1">
      <c r="E6127" s="10"/>
      <c r="K6127" s="10"/>
      <c r="M6127" s="10"/>
      <c r="N6127" s="11"/>
      <c r="O6127" s="11"/>
      <c r="P6127" s="19"/>
      <c r="Q6127" s="11"/>
      <c r="R6127" s="11"/>
      <c r="T6127" s="10"/>
      <c r="U6127" s="10"/>
    </row>
    <row r="6128" spans="5:21" s="8" customFormat="1" ht="30" customHeight="1">
      <c r="E6128" s="10"/>
      <c r="K6128" s="10"/>
      <c r="M6128" s="10"/>
      <c r="N6128" s="11"/>
      <c r="O6128" s="11"/>
      <c r="P6128" s="19"/>
      <c r="Q6128" s="11"/>
      <c r="R6128" s="11"/>
      <c r="T6128" s="10"/>
      <c r="U6128" s="10"/>
    </row>
    <row r="6129" spans="5:21" s="8" customFormat="1" ht="30" customHeight="1">
      <c r="E6129" s="10"/>
      <c r="K6129" s="10"/>
      <c r="M6129" s="10"/>
      <c r="N6129" s="11"/>
      <c r="O6129" s="11"/>
      <c r="P6129" s="19"/>
      <c r="Q6129" s="11"/>
      <c r="R6129" s="11"/>
      <c r="T6129" s="10"/>
      <c r="U6129" s="10"/>
    </row>
    <row r="6130" spans="5:21" s="8" customFormat="1" ht="30" customHeight="1">
      <c r="E6130" s="10"/>
      <c r="K6130" s="10"/>
      <c r="M6130" s="10"/>
      <c r="N6130" s="11"/>
      <c r="O6130" s="11"/>
      <c r="P6130" s="19"/>
      <c r="Q6130" s="11"/>
      <c r="R6130" s="11"/>
      <c r="T6130" s="10"/>
      <c r="U6130" s="10"/>
    </row>
    <row r="6131" spans="5:21" s="8" customFormat="1" ht="30" customHeight="1">
      <c r="E6131" s="10"/>
      <c r="K6131" s="10"/>
      <c r="M6131" s="10"/>
      <c r="N6131" s="11"/>
      <c r="O6131" s="11"/>
      <c r="P6131" s="19"/>
      <c r="Q6131" s="11"/>
      <c r="R6131" s="11"/>
      <c r="T6131" s="10"/>
      <c r="U6131" s="10"/>
    </row>
    <row r="6132" spans="5:21" s="8" customFormat="1" ht="30" customHeight="1">
      <c r="E6132" s="10"/>
      <c r="K6132" s="10"/>
      <c r="M6132" s="10"/>
      <c r="N6132" s="11"/>
      <c r="O6132" s="11"/>
      <c r="P6132" s="19"/>
      <c r="Q6132" s="11"/>
      <c r="R6132" s="11"/>
      <c r="T6132" s="10"/>
      <c r="U6132" s="10"/>
    </row>
    <row r="6133" spans="5:21" s="8" customFormat="1" ht="30" customHeight="1">
      <c r="E6133" s="10"/>
      <c r="K6133" s="10"/>
      <c r="M6133" s="10"/>
      <c r="N6133" s="11"/>
      <c r="O6133" s="11"/>
      <c r="P6133" s="19"/>
      <c r="Q6133" s="11"/>
      <c r="R6133" s="11"/>
      <c r="T6133" s="10"/>
      <c r="U6133" s="10"/>
    </row>
    <row r="6134" spans="5:21" s="8" customFormat="1" ht="30" customHeight="1">
      <c r="E6134" s="10"/>
      <c r="K6134" s="10"/>
      <c r="M6134" s="10"/>
      <c r="N6134" s="11"/>
      <c r="O6134" s="11"/>
      <c r="P6134" s="19"/>
      <c r="Q6134" s="11"/>
      <c r="R6134" s="11"/>
      <c r="T6134" s="10"/>
      <c r="U6134" s="10"/>
    </row>
    <row r="6135" spans="5:21" s="8" customFormat="1" ht="30" customHeight="1">
      <c r="E6135" s="10"/>
      <c r="K6135" s="10"/>
      <c r="M6135" s="10"/>
      <c r="N6135" s="11"/>
      <c r="O6135" s="11"/>
      <c r="P6135" s="19"/>
      <c r="Q6135" s="11"/>
      <c r="R6135" s="11"/>
      <c r="T6135" s="10"/>
      <c r="U6135" s="10"/>
    </row>
    <row r="6136" spans="5:21" s="8" customFormat="1" ht="30" customHeight="1">
      <c r="E6136" s="10"/>
      <c r="K6136" s="10"/>
      <c r="M6136" s="10"/>
      <c r="N6136" s="11"/>
      <c r="O6136" s="11"/>
      <c r="P6136" s="19"/>
      <c r="Q6136" s="11"/>
      <c r="R6136" s="11"/>
      <c r="T6136" s="10"/>
      <c r="U6136" s="10"/>
    </row>
    <row r="6137" spans="5:21" s="8" customFormat="1" ht="30" customHeight="1">
      <c r="E6137" s="10"/>
      <c r="K6137" s="10"/>
      <c r="M6137" s="10"/>
      <c r="N6137" s="11"/>
      <c r="O6137" s="11"/>
      <c r="P6137" s="19"/>
      <c r="Q6137" s="11"/>
      <c r="R6137" s="11"/>
      <c r="T6137" s="10"/>
      <c r="U6137" s="10"/>
    </row>
    <row r="6138" spans="5:21" s="8" customFormat="1" ht="30" customHeight="1">
      <c r="E6138" s="10"/>
      <c r="K6138" s="10"/>
      <c r="M6138" s="10"/>
      <c r="N6138" s="11"/>
      <c r="O6138" s="11"/>
      <c r="P6138" s="19"/>
      <c r="Q6138" s="11"/>
      <c r="R6138" s="11"/>
      <c r="T6138" s="10"/>
      <c r="U6138" s="10"/>
    </row>
    <row r="6139" spans="5:21" s="8" customFormat="1" ht="30" customHeight="1">
      <c r="E6139" s="10"/>
      <c r="K6139" s="10"/>
      <c r="M6139" s="10"/>
      <c r="N6139" s="11"/>
      <c r="O6139" s="11"/>
      <c r="P6139" s="19"/>
      <c r="Q6139" s="11"/>
      <c r="R6139" s="11"/>
      <c r="T6139" s="10"/>
      <c r="U6139" s="10"/>
    </row>
    <row r="6140" spans="5:21" s="8" customFormat="1" ht="30" customHeight="1">
      <c r="E6140" s="10"/>
      <c r="K6140" s="10"/>
      <c r="M6140" s="10"/>
      <c r="N6140" s="11"/>
      <c r="O6140" s="11"/>
      <c r="P6140" s="19"/>
      <c r="Q6140" s="11"/>
      <c r="R6140" s="11"/>
      <c r="T6140" s="10"/>
      <c r="U6140" s="10"/>
    </row>
    <row r="6141" spans="5:21" s="8" customFormat="1" ht="30" customHeight="1">
      <c r="E6141" s="10"/>
      <c r="K6141" s="10"/>
      <c r="M6141" s="10"/>
      <c r="N6141" s="11"/>
      <c r="O6141" s="11"/>
      <c r="P6141" s="19"/>
      <c r="Q6141" s="11"/>
      <c r="R6141" s="11"/>
      <c r="T6141" s="10"/>
      <c r="U6141" s="10"/>
    </row>
    <row r="6142" spans="5:21" s="8" customFormat="1" ht="30" customHeight="1">
      <c r="E6142" s="10"/>
      <c r="K6142" s="10"/>
      <c r="M6142" s="10"/>
      <c r="N6142" s="11"/>
      <c r="O6142" s="11"/>
      <c r="P6142" s="19"/>
      <c r="Q6142" s="11"/>
      <c r="R6142" s="11"/>
      <c r="T6142" s="10"/>
      <c r="U6142" s="10"/>
    </row>
    <row r="6143" spans="5:21" s="8" customFormat="1" ht="30" customHeight="1">
      <c r="E6143" s="10"/>
      <c r="K6143" s="10"/>
      <c r="M6143" s="10"/>
      <c r="N6143" s="11"/>
      <c r="O6143" s="11"/>
      <c r="P6143" s="19"/>
      <c r="Q6143" s="11"/>
      <c r="R6143" s="11"/>
      <c r="T6143" s="10"/>
      <c r="U6143" s="10"/>
    </row>
    <row r="6144" spans="5:21" s="8" customFormat="1" ht="30" customHeight="1">
      <c r="E6144" s="10"/>
      <c r="K6144" s="10"/>
      <c r="M6144" s="10"/>
      <c r="N6144" s="11"/>
      <c r="O6144" s="11"/>
      <c r="P6144" s="19"/>
      <c r="Q6144" s="11"/>
      <c r="R6144" s="11"/>
      <c r="T6144" s="10"/>
      <c r="U6144" s="10"/>
    </row>
    <row r="6145" spans="5:21" s="8" customFormat="1" ht="30" customHeight="1">
      <c r="E6145" s="10"/>
      <c r="K6145" s="10"/>
      <c r="M6145" s="10"/>
      <c r="N6145" s="11"/>
      <c r="O6145" s="11"/>
      <c r="P6145" s="19"/>
      <c r="Q6145" s="11"/>
      <c r="R6145" s="11"/>
      <c r="T6145" s="10"/>
      <c r="U6145" s="10"/>
    </row>
    <row r="6146" spans="5:21" s="8" customFormat="1" ht="30" customHeight="1">
      <c r="E6146" s="10"/>
      <c r="K6146" s="10"/>
      <c r="M6146" s="10"/>
      <c r="N6146" s="11"/>
      <c r="O6146" s="11"/>
      <c r="P6146" s="19"/>
      <c r="Q6146" s="11"/>
      <c r="R6146" s="11"/>
      <c r="T6146" s="10"/>
      <c r="U6146" s="10"/>
    </row>
    <row r="6147" spans="5:21" s="8" customFormat="1" ht="30" customHeight="1">
      <c r="E6147" s="10"/>
      <c r="K6147" s="10"/>
      <c r="M6147" s="10"/>
      <c r="N6147" s="11"/>
      <c r="O6147" s="11"/>
      <c r="P6147" s="19"/>
      <c r="Q6147" s="11"/>
      <c r="R6147" s="11"/>
      <c r="T6147" s="10"/>
      <c r="U6147" s="10"/>
    </row>
    <row r="6148" spans="5:21" s="8" customFormat="1" ht="30" customHeight="1">
      <c r="E6148" s="10"/>
      <c r="K6148" s="10"/>
      <c r="M6148" s="10"/>
      <c r="N6148" s="11"/>
      <c r="O6148" s="11"/>
      <c r="P6148" s="19"/>
      <c r="Q6148" s="11"/>
      <c r="R6148" s="11"/>
      <c r="T6148" s="10"/>
      <c r="U6148" s="10"/>
    </row>
    <row r="6149" spans="5:21" s="8" customFormat="1" ht="30" customHeight="1">
      <c r="E6149" s="10"/>
      <c r="K6149" s="10"/>
      <c r="M6149" s="10"/>
      <c r="N6149" s="11"/>
      <c r="O6149" s="11"/>
      <c r="P6149" s="19"/>
      <c r="Q6149" s="11"/>
      <c r="R6149" s="11"/>
      <c r="T6149" s="10"/>
      <c r="U6149" s="10"/>
    </row>
    <row r="6150" spans="5:21" s="8" customFormat="1" ht="30" customHeight="1">
      <c r="E6150" s="10"/>
      <c r="K6150" s="10"/>
      <c r="M6150" s="10"/>
      <c r="N6150" s="11"/>
      <c r="O6150" s="11"/>
      <c r="P6150" s="19"/>
      <c r="Q6150" s="11"/>
      <c r="R6150" s="11"/>
      <c r="T6150" s="10"/>
      <c r="U6150" s="10"/>
    </row>
    <row r="6151" spans="5:21" s="8" customFormat="1" ht="30" customHeight="1">
      <c r="E6151" s="10"/>
      <c r="K6151" s="10"/>
      <c r="M6151" s="10"/>
      <c r="N6151" s="11"/>
      <c r="O6151" s="11"/>
      <c r="P6151" s="19"/>
      <c r="Q6151" s="11"/>
      <c r="R6151" s="11"/>
      <c r="T6151" s="10"/>
      <c r="U6151" s="10"/>
    </row>
    <row r="6152" spans="5:21" s="8" customFormat="1" ht="30" customHeight="1">
      <c r="E6152" s="10"/>
      <c r="K6152" s="10"/>
      <c r="M6152" s="10"/>
      <c r="N6152" s="11"/>
      <c r="O6152" s="11"/>
      <c r="P6152" s="19"/>
      <c r="Q6152" s="11"/>
      <c r="R6152" s="11"/>
      <c r="T6152" s="10"/>
      <c r="U6152" s="10"/>
    </row>
    <row r="6153" spans="5:21" s="8" customFormat="1" ht="30" customHeight="1">
      <c r="E6153" s="10"/>
      <c r="K6153" s="10"/>
      <c r="M6153" s="10"/>
      <c r="N6153" s="11"/>
      <c r="O6153" s="11"/>
      <c r="P6153" s="19"/>
      <c r="Q6153" s="11"/>
      <c r="R6153" s="11"/>
      <c r="T6153" s="10"/>
      <c r="U6153" s="10"/>
    </row>
    <row r="6154" spans="5:21" s="8" customFormat="1" ht="30" customHeight="1">
      <c r="E6154" s="10"/>
      <c r="K6154" s="10"/>
      <c r="M6154" s="10"/>
      <c r="N6154" s="11"/>
      <c r="O6154" s="11"/>
      <c r="P6154" s="19"/>
      <c r="Q6154" s="11"/>
      <c r="R6154" s="11"/>
      <c r="T6154" s="10"/>
      <c r="U6154" s="10"/>
    </row>
    <row r="6155" spans="5:21" s="8" customFormat="1" ht="30" customHeight="1">
      <c r="E6155" s="10"/>
      <c r="K6155" s="10"/>
      <c r="M6155" s="10"/>
      <c r="N6155" s="11"/>
      <c r="O6155" s="11"/>
      <c r="P6155" s="19"/>
      <c r="Q6155" s="11"/>
      <c r="R6155" s="11"/>
      <c r="T6155" s="10"/>
      <c r="U6155" s="10"/>
    </row>
    <row r="6156" spans="5:21" s="8" customFormat="1" ht="30" customHeight="1">
      <c r="E6156" s="10"/>
      <c r="K6156" s="10"/>
      <c r="M6156" s="10"/>
      <c r="N6156" s="11"/>
      <c r="O6156" s="11"/>
      <c r="P6156" s="19"/>
      <c r="Q6156" s="11"/>
      <c r="R6156" s="11"/>
      <c r="T6156" s="10"/>
      <c r="U6156" s="10"/>
    </row>
    <row r="6157" spans="5:21" s="8" customFormat="1" ht="30" customHeight="1">
      <c r="E6157" s="10"/>
      <c r="K6157" s="10"/>
      <c r="M6157" s="10"/>
      <c r="N6157" s="11"/>
      <c r="O6157" s="11"/>
      <c r="P6157" s="19"/>
      <c r="Q6157" s="11"/>
      <c r="R6157" s="11"/>
      <c r="T6157" s="10"/>
      <c r="U6157" s="10"/>
    </row>
    <row r="6158" spans="5:21" s="8" customFormat="1" ht="30" customHeight="1">
      <c r="E6158" s="10"/>
      <c r="K6158" s="10"/>
      <c r="M6158" s="10"/>
      <c r="N6158" s="11"/>
      <c r="O6158" s="11"/>
      <c r="P6158" s="19"/>
      <c r="Q6158" s="11"/>
      <c r="R6158" s="11"/>
      <c r="T6158" s="10"/>
      <c r="U6158" s="10"/>
    </row>
    <row r="6159" spans="5:21" s="8" customFormat="1" ht="30" customHeight="1">
      <c r="E6159" s="10"/>
      <c r="K6159" s="10"/>
      <c r="M6159" s="10"/>
      <c r="N6159" s="11"/>
      <c r="O6159" s="11"/>
      <c r="P6159" s="19"/>
      <c r="Q6159" s="11"/>
      <c r="R6159" s="11"/>
      <c r="T6159" s="10"/>
      <c r="U6159" s="10"/>
    </row>
    <row r="6160" spans="5:21" s="8" customFormat="1" ht="30" customHeight="1">
      <c r="E6160" s="10"/>
      <c r="K6160" s="10"/>
      <c r="M6160" s="10"/>
      <c r="N6160" s="11"/>
      <c r="O6160" s="11"/>
      <c r="P6160" s="19"/>
      <c r="Q6160" s="11"/>
      <c r="R6160" s="11"/>
      <c r="T6160" s="10"/>
      <c r="U6160" s="10"/>
    </row>
    <row r="6161" spans="5:21" s="8" customFormat="1" ht="30" customHeight="1">
      <c r="E6161" s="10"/>
      <c r="K6161" s="10"/>
      <c r="M6161" s="10"/>
      <c r="N6161" s="11"/>
      <c r="O6161" s="11"/>
      <c r="P6161" s="19"/>
      <c r="Q6161" s="11"/>
      <c r="R6161" s="11"/>
      <c r="T6161" s="10"/>
      <c r="U6161" s="10"/>
    </row>
    <row r="6162" spans="5:21" s="8" customFormat="1" ht="30" customHeight="1">
      <c r="E6162" s="10"/>
      <c r="K6162" s="10"/>
      <c r="M6162" s="10"/>
      <c r="N6162" s="11"/>
      <c r="O6162" s="11"/>
      <c r="P6162" s="19"/>
      <c r="Q6162" s="11"/>
      <c r="R6162" s="11"/>
      <c r="T6162" s="10"/>
      <c r="U6162" s="10"/>
    </row>
    <row r="6163" spans="5:21" s="8" customFormat="1" ht="30" customHeight="1">
      <c r="E6163" s="10"/>
      <c r="K6163" s="10"/>
      <c r="M6163" s="10"/>
      <c r="N6163" s="11"/>
      <c r="O6163" s="11"/>
      <c r="P6163" s="19"/>
      <c r="Q6163" s="11"/>
      <c r="R6163" s="11"/>
      <c r="T6163" s="10"/>
      <c r="U6163" s="10"/>
    </row>
    <row r="6164" spans="5:21" s="8" customFormat="1" ht="30" customHeight="1">
      <c r="E6164" s="10"/>
      <c r="K6164" s="10"/>
      <c r="M6164" s="10"/>
      <c r="N6164" s="11"/>
      <c r="O6164" s="11"/>
      <c r="P6164" s="19"/>
      <c r="Q6164" s="11"/>
      <c r="R6164" s="11"/>
      <c r="T6164" s="10"/>
      <c r="U6164" s="10"/>
    </row>
    <row r="6165" spans="5:21" s="8" customFormat="1" ht="30" customHeight="1">
      <c r="E6165" s="10"/>
      <c r="K6165" s="10"/>
      <c r="M6165" s="10"/>
      <c r="N6165" s="11"/>
      <c r="O6165" s="11"/>
      <c r="P6165" s="19"/>
      <c r="Q6165" s="11"/>
      <c r="R6165" s="11"/>
      <c r="T6165" s="10"/>
      <c r="U6165" s="10"/>
    </row>
    <row r="6166" spans="5:21" s="8" customFormat="1" ht="30" customHeight="1">
      <c r="E6166" s="10"/>
      <c r="K6166" s="10"/>
      <c r="M6166" s="10"/>
      <c r="N6166" s="11"/>
      <c r="O6166" s="11"/>
      <c r="P6166" s="19"/>
      <c r="Q6166" s="11"/>
      <c r="R6166" s="11"/>
      <c r="T6166" s="10"/>
      <c r="U6166" s="10"/>
    </row>
    <row r="6167" spans="5:21" s="8" customFormat="1" ht="30" customHeight="1">
      <c r="E6167" s="10"/>
      <c r="K6167" s="10"/>
      <c r="M6167" s="10"/>
      <c r="N6167" s="11"/>
      <c r="O6167" s="11"/>
      <c r="P6167" s="19"/>
      <c r="Q6167" s="11"/>
      <c r="R6167" s="11"/>
      <c r="T6167" s="10"/>
      <c r="U6167" s="10"/>
    </row>
    <row r="6168" spans="5:21" s="8" customFormat="1" ht="30" customHeight="1">
      <c r="E6168" s="10"/>
      <c r="K6168" s="10"/>
      <c r="M6168" s="10"/>
      <c r="N6168" s="11"/>
      <c r="O6168" s="11"/>
      <c r="P6168" s="19"/>
      <c r="Q6168" s="11"/>
      <c r="R6168" s="11"/>
      <c r="T6168" s="10"/>
      <c r="U6168" s="10"/>
    </row>
    <row r="6169" spans="5:21" s="8" customFormat="1" ht="30" customHeight="1">
      <c r="E6169" s="10"/>
      <c r="K6169" s="10"/>
      <c r="M6169" s="10"/>
      <c r="N6169" s="11"/>
      <c r="O6169" s="11"/>
      <c r="P6169" s="19"/>
      <c r="Q6169" s="11"/>
      <c r="R6169" s="11"/>
      <c r="T6169" s="10"/>
      <c r="U6169" s="10"/>
    </row>
    <row r="6170" spans="5:21" s="8" customFormat="1" ht="30" customHeight="1">
      <c r="E6170" s="10"/>
      <c r="K6170" s="10"/>
      <c r="M6170" s="10"/>
      <c r="N6170" s="11"/>
      <c r="O6170" s="11"/>
      <c r="P6170" s="19"/>
      <c r="Q6170" s="11"/>
      <c r="R6170" s="11"/>
      <c r="T6170" s="10"/>
      <c r="U6170" s="10"/>
    </row>
    <row r="6171" spans="5:21" s="8" customFormat="1" ht="30" customHeight="1">
      <c r="E6171" s="10"/>
      <c r="K6171" s="10"/>
      <c r="M6171" s="10"/>
      <c r="N6171" s="11"/>
      <c r="O6171" s="11"/>
      <c r="P6171" s="19"/>
      <c r="Q6171" s="11"/>
      <c r="R6171" s="11"/>
      <c r="T6171" s="10"/>
      <c r="U6171" s="10"/>
    </row>
    <row r="6172" spans="5:21" s="8" customFormat="1" ht="30" customHeight="1">
      <c r="E6172" s="10"/>
      <c r="K6172" s="10"/>
      <c r="M6172" s="10"/>
      <c r="N6172" s="11"/>
      <c r="O6172" s="11"/>
      <c r="P6172" s="19"/>
      <c r="Q6172" s="11"/>
      <c r="R6172" s="11"/>
      <c r="T6172" s="10"/>
      <c r="U6172" s="10"/>
    </row>
    <row r="6173" spans="5:21" s="8" customFormat="1" ht="30" customHeight="1">
      <c r="E6173" s="10"/>
      <c r="K6173" s="10"/>
      <c r="M6173" s="10"/>
      <c r="N6173" s="11"/>
      <c r="O6173" s="11"/>
      <c r="P6173" s="19"/>
      <c r="Q6173" s="11"/>
      <c r="R6173" s="11"/>
      <c r="T6173" s="10"/>
      <c r="U6173" s="10"/>
    </row>
    <row r="6174" spans="5:21" s="8" customFormat="1" ht="30" customHeight="1">
      <c r="E6174" s="10"/>
      <c r="K6174" s="10"/>
      <c r="M6174" s="10"/>
      <c r="N6174" s="11"/>
      <c r="O6174" s="11"/>
      <c r="P6174" s="19"/>
      <c r="Q6174" s="11"/>
      <c r="R6174" s="11"/>
      <c r="T6174" s="10"/>
      <c r="U6174" s="10"/>
    </row>
    <row r="6175" spans="5:21" s="8" customFormat="1" ht="30" customHeight="1">
      <c r="E6175" s="10"/>
      <c r="K6175" s="10"/>
      <c r="M6175" s="10"/>
      <c r="N6175" s="11"/>
      <c r="O6175" s="11"/>
      <c r="P6175" s="19"/>
      <c r="Q6175" s="11"/>
      <c r="R6175" s="11"/>
      <c r="T6175" s="10"/>
      <c r="U6175" s="10"/>
    </row>
    <row r="6176" spans="5:21" s="8" customFormat="1" ht="30" customHeight="1">
      <c r="E6176" s="10"/>
      <c r="K6176" s="10"/>
      <c r="M6176" s="10"/>
      <c r="N6176" s="11"/>
      <c r="O6176" s="11"/>
      <c r="P6176" s="19"/>
      <c r="Q6176" s="11"/>
      <c r="R6176" s="11"/>
      <c r="T6176" s="10"/>
      <c r="U6176" s="10"/>
    </row>
    <row r="6177" spans="5:21" s="8" customFormat="1" ht="30" customHeight="1">
      <c r="E6177" s="10"/>
      <c r="K6177" s="10"/>
      <c r="M6177" s="10"/>
      <c r="N6177" s="11"/>
      <c r="O6177" s="11"/>
      <c r="P6177" s="19"/>
      <c r="Q6177" s="11"/>
      <c r="R6177" s="11"/>
      <c r="T6177" s="10"/>
      <c r="U6177" s="10"/>
    </row>
    <row r="6178" spans="5:21" s="8" customFormat="1" ht="30" customHeight="1">
      <c r="E6178" s="10"/>
      <c r="K6178" s="10"/>
      <c r="M6178" s="10"/>
      <c r="N6178" s="11"/>
      <c r="O6178" s="11"/>
      <c r="P6178" s="19"/>
      <c r="Q6178" s="11"/>
      <c r="R6178" s="11"/>
      <c r="T6178" s="10"/>
      <c r="U6178" s="10"/>
    </row>
    <row r="6179" spans="5:21" s="8" customFormat="1" ht="30" customHeight="1">
      <c r="E6179" s="10"/>
      <c r="K6179" s="10"/>
      <c r="M6179" s="10"/>
      <c r="N6179" s="11"/>
      <c r="O6179" s="11"/>
      <c r="P6179" s="19"/>
      <c r="Q6179" s="11"/>
      <c r="R6179" s="11"/>
      <c r="T6179" s="10"/>
      <c r="U6179" s="10"/>
    </row>
    <row r="6180" spans="5:21" s="8" customFormat="1" ht="30" customHeight="1">
      <c r="E6180" s="10"/>
      <c r="K6180" s="10"/>
      <c r="M6180" s="10"/>
      <c r="N6180" s="11"/>
      <c r="O6180" s="11"/>
      <c r="P6180" s="19"/>
      <c r="Q6180" s="11"/>
      <c r="R6180" s="11"/>
      <c r="T6180" s="10"/>
      <c r="U6180" s="10"/>
    </row>
    <row r="6181" spans="5:21" s="8" customFormat="1" ht="30" customHeight="1">
      <c r="E6181" s="10"/>
      <c r="K6181" s="10"/>
      <c r="M6181" s="10"/>
      <c r="N6181" s="11"/>
      <c r="O6181" s="11"/>
      <c r="P6181" s="19"/>
      <c r="Q6181" s="11"/>
      <c r="R6181" s="11"/>
      <c r="T6181" s="10"/>
      <c r="U6181" s="10"/>
    </row>
    <row r="6182" spans="5:21" s="8" customFormat="1" ht="30" customHeight="1">
      <c r="E6182" s="10"/>
      <c r="K6182" s="10"/>
      <c r="M6182" s="10"/>
      <c r="N6182" s="11"/>
      <c r="O6182" s="11"/>
      <c r="P6182" s="19"/>
      <c r="Q6182" s="11"/>
      <c r="R6182" s="11"/>
      <c r="T6182" s="10"/>
      <c r="U6182" s="10"/>
    </row>
    <row r="6183" spans="5:21" s="8" customFormat="1" ht="30" customHeight="1">
      <c r="E6183" s="10"/>
      <c r="K6183" s="10"/>
      <c r="M6183" s="10"/>
      <c r="N6183" s="11"/>
      <c r="O6183" s="11"/>
      <c r="P6183" s="19"/>
      <c r="Q6183" s="11"/>
      <c r="R6183" s="11"/>
      <c r="T6183" s="10"/>
      <c r="U6183" s="10"/>
    </row>
    <row r="6184" spans="5:21" s="8" customFormat="1" ht="30" customHeight="1">
      <c r="E6184" s="10"/>
      <c r="K6184" s="10"/>
      <c r="M6184" s="10"/>
      <c r="N6184" s="11"/>
      <c r="O6184" s="11"/>
      <c r="P6184" s="19"/>
      <c r="Q6184" s="11"/>
      <c r="R6184" s="11"/>
      <c r="T6184" s="10"/>
      <c r="U6184" s="10"/>
    </row>
    <row r="6185" spans="5:21" s="8" customFormat="1" ht="30" customHeight="1">
      <c r="E6185" s="10"/>
      <c r="K6185" s="10"/>
      <c r="M6185" s="10"/>
      <c r="N6185" s="11"/>
      <c r="O6185" s="11"/>
      <c r="P6185" s="19"/>
      <c r="Q6185" s="11"/>
      <c r="R6185" s="11"/>
      <c r="T6185" s="10"/>
      <c r="U6185" s="10"/>
    </row>
    <row r="6186" spans="5:21" s="8" customFormat="1" ht="30" customHeight="1">
      <c r="E6186" s="10"/>
      <c r="K6186" s="10"/>
      <c r="M6186" s="10"/>
      <c r="N6186" s="11"/>
      <c r="O6186" s="11"/>
      <c r="P6186" s="19"/>
      <c r="Q6186" s="11"/>
      <c r="R6186" s="11"/>
      <c r="T6186" s="10"/>
      <c r="U6186" s="10"/>
    </row>
    <row r="6187" spans="5:21" s="8" customFormat="1" ht="30" customHeight="1">
      <c r="E6187" s="10"/>
      <c r="K6187" s="10"/>
      <c r="M6187" s="10"/>
      <c r="N6187" s="11"/>
      <c r="O6187" s="11"/>
      <c r="P6187" s="19"/>
      <c r="Q6187" s="11"/>
      <c r="R6187" s="11"/>
      <c r="T6187" s="10"/>
      <c r="U6187" s="10"/>
    </row>
    <row r="6188" spans="5:21" s="8" customFormat="1" ht="30" customHeight="1">
      <c r="E6188" s="10"/>
      <c r="K6188" s="10"/>
      <c r="M6188" s="10"/>
      <c r="N6188" s="11"/>
      <c r="O6188" s="11"/>
      <c r="P6188" s="19"/>
      <c r="Q6188" s="11"/>
      <c r="R6188" s="11"/>
      <c r="T6188" s="10"/>
      <c r="U6188" s="10"/>
    </row>
    <row r="6189" spans="5:21" s="8" customFormat="1" ht="30" customHeight="1">
      <c r="E6189" s="10"/>
      <c r="K6189" s="10"/>
      <c r="M6189" s="10"/>
      <c r="N6189" s="11"/>
      <c r="O6189" s="11"/>
      <c r="P6189" s="19"/>
      <c r="Q6189" s="11"/>
      <c r="R6189" s="11"/>
      <c r="T6189" s="10"/>
      <c r="U6189" s="10"/>
    </row>
    <row r="6190" spans="5:21" s="8" customFormat="1" ht="30" customHeight="1">
      <c r="E6190" s="10"/>
      <c r="K6190" s="10"/>
      <c r="M6190" s="10"/>
      <c r="N6190" s="11"/>
      <c r="O6190" s="11"/>
      <c r="P6190" s="19"/>
      <c r="Q6190" s="11"/>
      <c r="R6190" s="11"/>
      <c r="T6190" s="10"/>
      <c r="U6190" s="10"/>
    </row>
    <row r="6191" spans="5:21" s="8" customFormat="1" ht="30" customHeight="1">
      <c r="E6191" s="10"/>
      <c r="K6191" s="10"/>
      <c r="M6191" s="10"/>
      <c r="N6191" s="11"/>
      <c r="O6191" s="11"/>
      <c r="P6191" s="19"/>
      <c r="Q6191" s="11"/>
      <c r="R6191" s="11"/>
      <c r="T6191" s="10"/>
      <c r="U6191" s="10"/>
    </row>
    <row r="6192" spans="5:21" s="8" customFormat="1" ht="30" customHeight="1">
      <c r="E6192" s="10"/>
      <c r="K6192" s="10"/>
      <c r="M6192" s="10"/>
      <c r="N6192" s="11"/>
      <c r="O6192" s="11"/>
      <c r="P6192" s="19"/>
      <c r="Q6192" s="11"/>
      <c r="R6192" s="11"/>
      <c r="T6192" s="10"/>
      <c r="U6192" s="10"/>
    </row>
    <row r="6193" spans="5:21" s="8" customFormat="1" ht="30" customHeight="1">
      <c r="E6193" s="10"/>
      <c r="K6193" s="10"/>
      <c r="M6193" s="10"/>
      <c r="N6193" s="11"/>
      <c r="O6193" s="11"/>
      <c r="P6193" s="19"/>
      <c r="Q6193" s="11"/>
      <c r="R6193" s="11"/>
      <c r="T6193" s="10"/>
      <c r="U6193" s="10"/>
    </row>
    <row r="6194" spans="5:21" s="8" customFormat="1" ht="30" customHeight="1">
      <c r="E6194" s="10"/>
      <c r="K6194" s="10"/>
      <c r="M6194" s="10"/>
      <c r="N6194" s="11"/>
      <c r="O6194" s="11"/>
      <c r="P6194" s="19"/>
      <c r="Q6194" s="11"/>
      <c r="R6194" s="11"/>
      <c r="T6194" s="10"/>
      <c r="U6194" s="10"/>
    </row>
    <row r="6195" spans="5:21" s="8" customFormat="1" ht="30" customHeight="1">
      <c r="E6195" s="10"/>
      <c r="K6195" s="10"/>
      <c r="M6195" s="10"/>
      <c r="N6195" s="11"/>
      <c r="O6195" s="11"/>
      <c r="P6195" s="19"/>
      <c r="Q6195" s="11"/>
      <c r="R6195" s="11"/>
      <c r="T6195" s="10"/>
      <c r="U6195" s="10"/>
    </row>
    <row r="6196" spans="5:21" s="8" customFormat="1" ht="30" customHeight="1">
      <c r="E6196" s="10"/>
      <c r="K6196" s="10"/>
      <c r="M6196" s="10"/>
      <c r="N6196" s="11"/>
      <c r="O6196" s="11"/>
      <c r="P6196" s="19"/>
      <c r="Q6196" s="11"/>
      <c r="R6196" s="11"/>
      <c r="T6196" s="10"/>
      <c r="U6196" s="10"/>
    </row>
    <row r="6197" spans="5:21" s="8" customFormat="1" ht="30" customHeight="1">
      <c r="E6197" s="10"/>
      <c r="K6197" s="10"/>
      <c r="M6197" s="10"/>
      <c r="N6197" s="11"/>
      <c r="O6197" s="11"/>
      <c r="P6197" s="19"/>
      <c r="Q6197" s="11"/>
      <c r="R6197" s="11"/>
      <c r="T6197" s="10"/>
      <c r="U6197" s="10"/>
    </row>
    <row r="6198" spans="5:21" s="8" customFormat="1" ht="30" customHeight="1">
      <c r="E6198" s="10"/>
      <c r="K6198" s="10"/>
      <c r="M6198" s="10"/>
      <c r="N6198" s="11"/>
      <c r="O6198" s="11"/>
      <c r="P6198" s="19"/>
      <c r="Q6198" s="11"/>
      <c r="R6198" s="11"/>
      <c r="T6198" s="10"/>
      <c r="U6198" s="10"/>
    </row>
    <row r="6199" spans="5:21" s="8" customFormat="1" ht="30" customHeight="1">
      <c r="E6199" s="10"/>
      <c r="K6199" s="10"/>
      <c r="M6199" s="10"/>
      <c r="N6199" s="11"/>
      <c r="O6199" s="11"/>
      <c r="P6199" s="19"/>
      <c r="Q6199" s="11"/>
      <c r="R6199" s="11"/>
      <c r="T6199" s="10"/>
      <c r="U6199" s="10"/>
    </row>
    <row r="6200" spans="5:21" s="8" customFormat="1" ht="30" customHeight="1">
      <c r="E6200" s="10"/>
      <c r="K6200" s="10"/>
      <c r="M6200" s="10"/>
      <c r="N6200" s="11"/>
      <c r="O6200" s="11"/>
      <c r="P6200" s="19"/>
      <c r="Q6200" s="11"/>
      <c r="R6200" s="11"/>
      <c r="T6200" s="10"/>
      <c r="U6200" s="10"/>
    </row>
    <row r="6201" spans="5:21" s="8" customFormat="1" ht="30" customHeight="1">
      <c r="E6201" s="10"/>
      <c r="K6201" s="10"/>
      <c r="M6201" s="10"/>
      <c r="N6201" s="11"/>
      <c r="O6201" s="11"/>
      <c r="P6201" s="19"/>
      <c r="Q6201" s="11"/>
      <c r="R6201" s="11"/>
      <c r="T6201" s="10"/>
      <c r="U6201" s="10"/>
    </row>
    <row r="6202" spans="5:21" s="8" customFormat="1" ht="30" customHeight="1">
      <c r="E6202" s="10"/>
      <c r="K6202" s="10"/>
      <c r="M6202" s="10"/>
      <c r="N6202" s="11"/>
      <c r="O6202" s="11"/>
      <c r="P6202" s="19"/>
      <c r="Q6202" s="11"/>
      <c r="R6202" s="11"/>
      <c r="T6202" s="10"/>
      <c r="U6202" s="10"/>
    </row>
    <row r="6203" spans="5:21" s="8" customFormat="1" ht="30" customHeight="1">
      <c r="E6203" s="10"/>
      <c r="K6203" s="10"/>
      <c r="M6203" s="10"/>
      <c r="N6203" s="11"/>
      <c r="O6203" s="11"/>
      <c r="P6203" s="19"/>
      <c r="Q6203" s="11"/>
      <c r="R6203" s="11"/>
      <c r="T6203" s="10"/>
      <c r="U6203" s="10"/>
    </row>
    <row r="6204" spans="5:21" s="8" customFormat="1" ht="30" customHeight="1">
      <c r="E6204" s="10"/>
      <c r="K6204" s="10"/>
      <c r="M6204" s="10"/>
      <c r="N6204" s="11"/>
      <c r="O6204" s="11"/>
      <c r="P6204" s="19"/>
      <c r="Q6204" s="11"/>
      <c r="R6204" s="11"/>
      <c r="T6204" s="10"/>
      <c r="U6204" s="10"/>
    </row>
    <row r="6205" spans="5:21" s="8" customFormat="1" ht="30" customHeight="1">
      <c r="E6205" s="10"/>
      <c r="K6205" s="10"/>
      <c r="M6205" s="10"/>
      <c r="N6205" s="11"/>
      <c r="O6205" s="11"/>
      <c r="P6205" s="19"/>
      <c r="Q6205" s="11"/>
      <c r="R6205" s="11"/>
      <c r="T6205" s="10"/>
      <c r="U6205" s="10"/>
    </row>
    <row r="6206" spans="5:21" s="8" customFormat="1" ht="30" customHeight="1">
      <c r="E6206" s="10"/>
      <c r="K6206" s="10"/>
      <c r="M6206" s="10"/>
      <c r="N6206" s="11"/>
      <c r="O6206" s="11"/>
      <c r="P6206" s="19"/>
      <c r="Q6206" s="11"/>
      <c r="R6206" s="11"/>
      <c r="T6206" s="10"/>
      <c r="U6206" s="10"/>
    </row>
    <row r="6207" spans="5:21" s="8" customFormat="1" ht="30" customHeight="1">
      <c r="E6207" s="10"/>
      <c r="K6207" s="10"/>
      <c r="M6207" s="10"/>
      <c r="N6207" s="11"/>
      <c r="O6207" s="11"/>
      <c r="P6207" s="19"/>
      <c r="Q6207" s="11"/>
      <c r="R6207" s="11"/>
      <c r="T6207" s="10"/>
      <c r="U6207" s="10"/>
    </row>
    <row r="6208" spans="5:21" s="8" customFormat="1" ht="30" customHeight="1">
      <c r="E6208" s="10"/>
      <c r="K6208" s="10"/>
      <c r="M6208" s="10"/>
      <c r="N6208" s="11"/>
      <c r="O6208" s="11"/>
      <c r="P6208" s="19"/>
      <c r="Q6208" s="11"/>
      <c r="R6208" s="11"/>
      <c r="T6208" s="10"/>
      <c r="U6208" s="10"/>
    </row>
    <row r="6209" spans="5:21" s="8" customFormat="1" ht="30" customHeight="1">
      <c r="E6209" s="10"/>
      <c r="K6209" s="10"/>
      <c r="M6209" s="10"/>
      <c r="N6209" s="11"/>
      <c r="O6209" s="11"/>
      <c r="P6209" s="19"/>
      <c r="Q6209" s="11"/>
      <c r="R6209" s="11"/>
      <c r="T6209" s="10"/>
      <c r="U6209" s="10"/>
    </row>
    <row r="6210" spans="5:21" s="8" customFormat="1" ht="30" customHeight="1">
      <c r="E6210" s="10"/>
      <c r="K6210" s="10"/>
      <c r="M6210" s="10"/>
      <c r="N6210" s="11"/>
      <c r="O6210" s="11"/>
      <c r="P6210" s="19"/>
      <c r="Q6210" s="11"/>
      <c r="R6210" s="11"/>
      <c r="T6210" s="10"/>
      <c r="U6210" s="10"/>
    </row>
    <row r="6211" spans="5:21" s="8" customFormat="1" ht="30" customHeight="1">
      <c r="E6211" s="10"/>
      <c r="K6211" s="10"/>
      <c r="M6211" s="10"/>
      <c r="N6211" s="11"/>
      <c r="O6211" s="11"/>
      <c r="P6211" s="19"/>
      <c r="Q6211" s="11"/>
      <c r="R6211" s="11"/>
      <c r="T6211" s="10"/>
      <c r="U6211" s="10"/>
    </row>
    <row r="6212" spans="5:21" s="8" customFormat="1" ht="30" customHeight="1">
      <c r="E6212" s="10"/>
      <c r="K6212" s="10"/>
      <c r="M6212" s="10"/>
      <c r="N6212" s="11"/>
      <c r="O6212" s="11"/>
      <c r="P6212" s="19"/>
      <c r="Q6212" s="11"/>
      <c r="R6212" s="11"/>
      <c r="T6212" s="10"/>
      <c r="U6212" s="10"/>
    </row>
    <row r="6213" spans="5:21" s="8" customFormat="1" ht="30" customHeight="1">
      <c r="E6213" s="10"/>
      <c r="K6213" s="10"/>
      <c r="M6213" s="10"/>
      <c r="N6213" s="11"/>
      <c r="O6213" s="11"/>
      <c r="P6213" s="19"/>
      <c r="Q6213" s="11"/>
      <c r="R6213" s="11"/>
      <c r="T6213" s="10"/>
      <c r="U6213" s="10"/>
    </row>
    <row r="6214" spans="5:21" s="8" customFormat="1" ht="30" customHeight="1">
      <c r="E6214" s="10"/>
      <c r="K6214" s="10"/>
      <c r="M6214" s="10"/>
      <c r="N6214" s="11"/>
      <c r="O6214" s="11"/>
      <c r="P6214" s="19"/>
      <c r="Q6214" s="11"/>
      <c r="R6214" s="11"/>
      <c r="T6214" s="10"/>
      <c r="U6214" s="10"/>
    </row>
    <row r="6215" spans="5:21" s="8" customFormat="1" ht="30" customHeight="1">
      <c r="E6215" s="10"/>
      <c r="K6215" s="10"/>
      <c r="M6215" s="10"/>
      <c r="N6215" s="11"/>
      <c r="O6215" s="11"/>
      <c r="P6215" s="19"/>
      <c r="Q6215" s="11"/>
      <c r="R6215" s="11"/>
      <c r="T6215" s="10"/>
      <c r="U6215" s="10"/>
    </row>
    <row r="6216" spans="5:21" s="8" customFormat="1" ht="30" customHeight="1">
      <c r="E6216" s="10"/>
      <c r="K6216" s="10"/>
      <c r="M6216" s="10"/>
      <c r="N6216" s="11"/>
      <c r="O6216" s="11"/>
      <c r="P6216" s="19"/>
      <c r="Q6216" s="11"/>
      <c r="R6216" s="11"/>
      <c r="T6216" s="10"/>
      <c r="U6216" s="10"/>
    </row>
    <row r="6217" spans="5:21" s="8" customFormat="1" ht="30" customHeight="1">
      <c r="E6217" s="10"/>
      <c r="K6217" s="10"/>
      <c r="M6217" s="10"/>
      <c r="N6217" s="11"/>
      <c r="O6217" s="11"/>
      <c r="P6217" s="19"/>
      <c r="Q6217" s="11"/>
      <c r="R6217" s="11"/>
      <c r="T6217" s="10"/>
      <c r="U6217" s="10"/>
    </row>
    <row r="6218" spans="5:21" s="8" customFormat="1" ht="30" customHeight="1">
      <c r="E6218" s="10"/>
      <c r="K6218" s="10"/>
      <c r="M6218" s="10"/>
      <c r="N6218" s="11"/>
      <c r="O6218" s="11"/>
      <c r="P6218" s="19"/>
      <c r="Q6218" s="11"/>
      <c r="R6218" s="11"/>
      <c r="T6218" s="10"/>
      <c r="U6218" s="10"/>
    </row>
    <row r="6219" spans="5:21" s="8" customFormat="1" ht="30" customHeight="1">
      <c r="E6219" s="10"/>
      <c r="K6219" s="10"/>
      <c r="M6219" s="10"/>
      <c r="N6219" s="11"/>
      <c r="O6219" s="11"/>
      <c r="P6219" s="19"/>
      <c r="Q6219" s="11"/>
      <c r="R6219" s="11"/>
      <c r="T6219" s="10"/>
      <c r="U6219" s="10"/>
    </row>
    <row r="6220" spans="5:21" s="8" customFormat="1" ht="30" customHeight="1">
      <c r="E6220" s="10"/>
      <c r="K6220" s="10"/>
      <c r="M6220" s="10"/>
      <c r="N6220" s="11"/>
      <c r="O6220" s="11"/>
      <c r="P6220" s="19"/>
      <c r="Q6220" s="11"/>
      <c r="R6220" s="11"/>
      <c r="T6220" s="10"/>
      <c r="U6220" s="10"/>
    </row>
    <row r="6221" spans="5:21" s="8" customFormat="1" ht="30" customHeight="1">
      <c r="E6221" s="10"/>
      <c r="K6221" s="10"/>
      <c r="M6221" s="10"/>
      <c r="N6221" s="11"/>
      <c r="O6221" s="11"/>
      <c r="P6221" s="19"/>
      <c r="Q6221" s="11"/>
      <c r="R6221" s="11"/>
      <c r="T6221" s="10"/>
      <c r="U6221" s="10"/>
    </row>
    <row r="6222" spans="5:21" s="8" customFormat="1" ht="30" customHeight="1">
      <c r="E6222" s="10"/>
      <c r="K6222" s="10"/>
      <c r="M6222" s="10"/>
      <c r="N6222" s="11"/>
      <c r="O6222" s="11"/>
      <c r="P6222" s="19"/>
      <c r="Q6222" s="11"/>
      <c r="R6222" s="11"/>
      <c r="T6222" s="10"/>
      <c r="U6222" s="10"/>
    </row>
    <row r="6223" spans="5:21" s="8" customFormat="1" ht="30" customHeight="1">
      <c r="E6223" s="10"/>
      <c r="K6223" s="10"/>
      <c r="M6223" s="10"/>
      <c r="N6223" s="11"/>
      <c r="O6223" s="11"/>
      <c r="P6223" s="19"/>
      <c r="Q6223" s="11"/>
      <c r="R6223" s="11"/>
      <c r="T6223" s="10"/>
      <c r="U6223" s="10"/>
    </row>
    <row r="6224" spans="5:21" s="8" customFormat="1" ht="30" customHeight="1">
      <c r="E6224" s="10"/>
      <c r="K6224" s="10"/>
      <c r="M6224" s="10"/>
      <c r="N6224" s="11"/>
      <c r="O6224" s="11"/>
      <c r="P6224" s="19"/>
      <c r="Q6224" s="11"/>
      <c r="R6224" s="11"/>
      <c r="T6224" s="10"/>
      <c r="U6224" s="10"/>
    </row>
    <row r="6225" spans="5:21" s="8" customFormat="1" ht="30" customHeight="1">
      <c r="E6225" s="10"/>
      <c r="K6225" s="10"/>
      <c r="M6225" s="10"/>
      <c r="N6225" s="11"/>
      <c r="O6225" s="11"/>
      <c r="P6225" s="19"/>
      <c r="Q6225" s="11"/>
      <c r="R6225" s="11"/>
      <c r="T6225" s="10"/>
      <c r="U6225" s="10"/>
    </row>
    <row r="6226" spans="5:21" s="8" customFormat="1" ht="30" customHeight="1">
      <c r="E6226" s="10"/>
      <c r="K6226" s="10"/>
      <c r="M6226" s="10"/>
      <c r="N6226" s="11"/>
      <c r="O6226" s="11"/>
      <c r="P6226" s="19"/>
      <c r="Q6226" s="11"/>
      <c r="R6226" s="11"/>
      <c r="T6226" s="10"/>
      <c r="U6226" s="10"/>
    </row>
    <row r="6227" spans="5:21" s="8" customFormat="1" ht="30" customHeight="1">
      <c r="E6227" s="10"/>
      <c r="K6227" s="10"/>
      <c r="M6227" s="10"/>
      <c r="N6227" s="11"/>
      <c r="O6227" s="11"/>
      <c r="P6227" s="19"/>
      <c r="Q6227" s="11"/>
      <c r="R6227" s="11"/>
      <c r="T6227" s="10"/>
      <c r="U6227" s="10"/>
    </row>
    <row r="6228" spans="5:21" s="8" customFormat="1" ht="30" customHeight="1">
      <c r="E6228" s="10"/>
      <c r="K6228" s="10"/>
      <c r="M6228" s="10"/>
      <c r="N6228" s="11"/>
      <c r="O6228" s="11"/>
      <c r="P6228" s="19"/>
      <c r="Q6228" s="11"/>
      <c r="R6228" s="11"/>
      <c r="T6228" s="10"/>
      <c r="U6228" s="10"/>
    </row>
    <row r="6229" spans="5:21" s="8" customFormat="1" ht="30" customHeight="1">
      <c r="E6229" s="10"/>
      <c r="K6229" s="10"/>
      <c r="M6229" s="10"/>
      <c r="N6229" s="11"/>
      <c r="O6229" s="11"/>
      <c r="P6229" s="19"/>
      <c r="Q6229" s="11"/>
      <c r="R6229" s="11"/>
      <c r="T6229" s="10"/>
      <c r="U6229" s="10"/>
    </row>
    <row r="6230" spans="5:21" s="8" customFormat="1" ht="30" customHeight="1">
      <c r="E6230" s="10"/>
      <c r="K6230" s="10"/>
      <c r="M6230" s="10"/>
      <c r="N6230" s="11"/>
      <c r="O6230" s="11"/>
      <c r="P6230" s="19"/>
      <c r="Q6230" s="11"/>
      <c r="R6230" s="11"/>
      <c r="T6230" s="10"/>
      <c r="U6230" s="10"/>
    </row>
    <row r="6231" spans="5:21" s="8" customFormat="1" ht="30" customHeight="1">
      <c r="E6231" s="10"/>
      <c r="K6231" s="10"/>
      <c r="M6231" s="10"/>
      <c r="N6231" s="11"/>
      <c r="O6231" s="11"/>
      <c r="P6231" s="19"/>
      <c r="Q6231" s="11"/>
      <c r="R6231" s="11"/>
      <c r="T6231" s="10"/>
      <c r="U6231" s="10"/>
    </row>
    <row r="6232" spans="5:21" s="8" customFormat="1" ht="30" customHeight="1">
      <c r="E6232" s="10"/>
      <c r="K6232" s="10"/>
      <c r="M6232" s="10"/>
      <c r="N6232" s="11"/>
      <c r="O6232" s="11"/>
      <c r="P6232" s="19"/>
      <c r="Q6232" s="11"/>
      <c r="R6232" s="11"/>
      <c r="T6232" s="10"/>
      <c r="U6232" s="10"/>
    </row>
    <row r="6233" spans="5:21" s="8" customFormat="1" ht="30" customHeight="1">
      <c r="E6233" s="10"/>
      <c r="K6233" s="10"/>
      <c r="M6233" s="10"/>
      <c r="N6233" s="11"/>
      <c r="O6233" s="11"/>
      <c r="P6233" s="19"/>
      <c r="Q6233" s="11"/>
      <c r="R6233" s="11"/>
      <c r="T6233" s="10"/>
      <c r="U6233" s="10"/>
    </row>
    <row r="6234" spans="5:21" s="8" customFormat="1" ht="30" customHeight="1">
      <c r="E6234" s="10"/>
      <c r="K6234" s="10"/>
      <c r="M6234" s="10"/>
      <c r="N6234" s="11"/>
      <c r="O6234" s="11"/>
      <c r="P6234" s="19"/>
      <c r="Q6234" s="11"/>
      <c r="R6234" s="11"/>
      <c r="T6234" s="10"/>
      <c r="U6234" s="10"/>
    </row>
    <row r="6235" spans="5:21" s="8" customFormat="1" ht="30" customHeight="1">
      <c r="E6235" s="10"/>
      <c r="K6235" s="10"/>
      <c r="M6235" s="10"/>
      <c r="N6235" s="11"/>
      <c r="O6235" s="11"/>
      <c r="P6235" s="19"/>
      <c r="Q6235" s="11"/>
      <c r="R6235" s="11"/>
      <c r="T6235" s="10"/>
      <c r="U6235" s="10"/>
    </row>
    <row r="6236" spans="5:21" s="8" customFormat="1" ht="30" customHeight="1">
      <c r="E6236" s="10"/>
      <c r="K6236" s="10"/>
      <c r="M6236" s="10"/>
      <c r="N6236" s="11"/>
      <c r="O6236" s="11"/>
      <c r="P6236" s="19"/>
      <c r="Q6236" s="11"/>
      <c r="R6236" s="11"/>
      <c r="T6236" s="10"/>
      <c r="U6236" s="10"/>
    </row>
    <row r="6237" spans="5:21" s="8" customFormat="1" ht="30" customHeight="1">
      <c r="E6237" s="10"/>
      <c r="K6237" s="10"/>
      <c r="M6237" s="10"/>
      <c r="N6237" s="11"/>
      <c r="O6237" s="11"/>
      <c r="P6237" s="19"/>
      <c r="Q6237" s="11"/>
      <c r="R6237" s="11"/>
      <c r="T6237" s="10"/>
      <c r="U6237" s="10"/>
    </row>
    <row r="6238" spans="5:21" s="8" customFormat="1" ht="30" customHeight="1">
      <c r="E6238" s="10"/>
      <c r="K6238" s="10"/>
      <c r="M6238" s="10"/>
      <c r="N6238" s="11"/>
      <c r="O6238" s="11"/>
      <c r="P6238" s="19"/>
      <c r="Q6238" s="11"/>
      <c r="R6238" s="11"/>
      <c r="T6238" s="10"/>
      <c r="U6238" s="10"/>
    </row>
    <row r="6239" spans="5:21" s="8" customFormat="1" ht="30" customHeight="1">
      <c r="E6239" s="10"/>
      <c r="K6239" s="10"/>
      <c r="M6239" s="10"/>
      <c r="N6239" s="11"/>
      <c r="O6239" s="11"/>
      <c r="P6239" s="19"/>
      <c r="Q6239" s="11"/>
      <c r="R6239" s="11"/>
      <c r="T6239" s="10"/>
      <c r="U6239" s="10"/>
    </row>
    <row r="6240" spans="5:21" s="8" customFormat="1" ht="30" customHeight="1">
      <c r="E6240" s="10"/>
      <c r="K6240" s="10"/>
      <c r="M6240" s="10"/>
      <c r="N6240" s="11"/>
      <c r="O6240" s="11"/>
      <c r="P6240" s="19"/>
      <c r="Q6240" s="11"/>
      <c r="R6240" s="11"/>
      <c r="T6240" s="10"/>
      <c r="U6240" s="10"/>
    </row>
    <row r="6241" spans="5:21" s="8" customFormat="1" ht="30" customHeight="1">
      <c r="E6241" s="10"/>
      <c r="K6241" s="10"/>
      <c r="M6241" s="10"/>
      <c r="N6241" s="11"/>
      <c r="O6241" s="11"/>
      <c r="P6241" s="19"/>
      <c r="Q6241" s="11"/>
      <c r="R6241" s="11"/>
      <c r="T6241" s="10"/>
      <c r="U6241" s="10"/>
    </row>
    <row r="6242" spans="5:21" s="8" customFormat="1" ht="30" customHeight="1">
      <c r="E6242" s="10"/>
      <c r="K6242" s="10"/>
      <c r="M6242" s="10"/>
      <c r="N6242" s="11"/>
      <c r="O6242" s="11"/>
      <c r="P6242" s="19"/>
      <c r="Q6242" s="11"/>
      <c r="R6242" s="11"/>
      <c r="T6242" s="10"/>
      <c r="U6242" s="10"/>
    </row>
    <row r="6243" spans="5:21" s="8" customFormat="1" ht="30" customHeight="1">
      <c r="E6243" s="10"/>
      <c r="K6243" s="10"/>
      <c r="M6243" s="10"/>
      <c r="N6243" s="11"/>
      <c r="O6243" s="11"/>
      <c r="P6243" s="19"/>
      <c r="Q6243" s="11"/>
      <c r="R6243" s="11"/>
      <c r="T6243" s="10"/>
      <c r="U6243" s="10"/>
    </row>
    <row r="6244" spans="5:21" s="8" customFormat="1" ht="30" customHeight="1">
      <c r="E6244" s="10"/>
      <c r="K6244" s="10"/>
      <c r="M6244" s="10"/>
      <c r="N6244" s="11"/>
      <c r="O6244" s="11"/>
      <c r="P6244" s="19"/>
      <c r="Q6244" s="11"/>
      <c r="R6244" s="11"/>
      <c r="T6244" s="10"/>
      <c r="U6244" s="10"/>
    </row>
    <row r="6245" spans="5:21" s="8" customFormat="1" ht="30" customHeight="1">
      <c r="E6245" s="10"/>
      <c r="K6245" s="10"/>
      <c r="M6245" s="10"/>
      <c r="N6245" s="11"/>
      <c r="O6245" s="11"/>
      <c r="P6245" s="19"/>
      <c r="Q6245" s="11"/>
      <c r="R6245" s="11"/>
      <c r="T6245" s="10"/>
      <c r="U6245" s="10"/>
    </row>
    <row r="6246" spans="5:21" s="8" customFormat="1" ht="30" customHeight="1">
      <c r="E6246" s="10"/>
      <c r="K6246" s="10"/>
      <c r="M6246" s="10"/>
      <c r="N6246" s="11"/>
      <c r="O6246" s="11"/>
      <c r="P6246" s="19"/>
      <c r="Q6246" s="11"/>
      <c r="R6246" s="11"/>
      <c r="T6246" s="10"/>
      <c r="U6246" s="10"/>
    </row>
    <row r="6247" spans="5:21" s="8" customFormat="1" ht="30" customHeight="1">
      <c r="E6247" s="10"/>
      <c r="K6247" s="10"/>
      <c r="M6247" s="10"/>
      <c r="N6247" s="11"/>
      <c r="O6247" s="11"/>
      <c r="P6247" s="19"/>
      <c r="Q6247" s="11"/>
      <c r="R6247" s="11"/>
      <c r="T6247" s="10"/>
      <c r="U6247" s="10"/>
    </row>
    <row r="6248" spans="5:21" s="8" customFormat="1" ht="30" customHeight="1">
      <c r="E6248" s="10"/>
      <c r="K6248" s="10"/>
      <c r="M6248" s="10"/>
      <c r="N6248" s="11"/>
      <c r="O6248" s="11"/>
      <c r="P6248" s="19"/>
      <c r="Q6248" s="11"/>
      <c r="R6248" s="11"/>
      <c r="T6248" s="10"/>
      <c r="U6248" s="10"/>
    </row>
    <row r="6249" spans="5:21" s="8" customFormat="1" ht="30" customHeight="1">
      <c r="E6249" s="10"/>
      <c r="K6249" s="10"/>
      <c r="M6249" s="10"/>
      <c r="N6249" s="11"/>
      <c r="O6249" s="11"/>
      <c r="P6249" s="19"/>
      <c r="Q6249" s="11"/>
      <c r="R6249" s="11"/>
      <c r="T6249" s="10"/>
      <c r="U6249" s="10"/>
    </row>
    <row r="6250" spans="5:21" s="8" customFormat="1" ht="30" customHeight="1">
      <c r="E6250" s="10"/>
      <c r="K6250" s="10"/>
      <c r="M6250" s="10"/>
      <c r="N6250" s="11"/>
      <c r="O6250" s="11"/>
      <c r="P6250" s="19"/>
      <c r="Q6250" s="11"/>
      <c r="R6250" s="11"/>
      <c r="T6250" s="10"/>
      <c r="U6250" s="10"/>
    </row>
    <row r="6251" spans="5:21" s="8" customFormat="1" ht="30" customHeight="1">
      <c r="E6251" s="10"/>
      <c r="K6251" s="10"/>
      <c r="M6251" s="10"/>
      <c r="N6251" s="11"/>
      <c r="O6251" s="11"/>
      <c r="P6251" s="19"/>
      <c r="Q6251" s="11"/>
      <c r="R6251" s="11"/>
      <c r="T6251" s="10"/>
      <c r="U6251" s="10"/>
    </row>
    <row r="6252" spans="5:21" s="8" customFormat="1" ht="30" customHeight="1">
      <c r="E6252" s="10"/>
      <c r="K6252" s="10"/>
      <c r="M6252" s="10"/>
      <c r="N6252" s="11"/>
      <c r="O6252" s="11"/>
      <c r="P6252" s="19"/>
      <c r="Q6252" s="11"/>
      <c r="R6252" s="11"/>
      <c r="T6252" s="10"/>
      <c r="U6252" s="10"/>
    </row>
    <row r="6253" spans="5:21" s="8" customFormat="1" ht="30" customHeight="1">
      <c r="E6253" s="10"/>
      <c r="K6253" s="10"/>
      <c r="M6253" s="10"/>
      <c r="N6253" s="11"/>
      <c r="O6253" s="11"/>
      <c r="P6253" s="19"/>
      <c r="Q6253" s="11"/>
      <c r="R6253" s="11"/>
      <c r="T6253" s="10"/>
      <c r="U6253" s="10"/>
    </row>
    <row r="6254" spans="5:21" s="8" customFormat="1" ht="30" customHeight="1">
      <c r="E6254" s="10"/>
      <c r="K6254" s="10"/>
      <c r="M6254" s="10"/>
      <c r="N6254" s="11"/>
      <c r="O6254" s="11"/>
      <c r="P6254" s="19"/>
      <c r="Q6254" s="11"/>
      <c r="R6254" s="11"/>
      <c r="T6254" s="10"/>
      <c r="U6254" s="10"/>
    </row>
    <row r="6255" spans="5:21" s="8" customFormat="1" ht="30" customHeight="1">
      <c r="E6255" s="10"/>
      <c r="K6255" s="10"/>
      <c r="M6255" s="10"/>
      <c r="N6255" s="11"/>
      <c r="O6255" s="11"/>
      <c r="P6255" s="19"/>
      <c r="Q6255" s="11"/>
      <c r="R6255" s="11"/>
      <c r="T6255" s="10"/>
      <c r="U6255" s="10"/>
    </row>
    <row r="6256" spans="5:21" s="8" customFormat="1" ht="30" customHeight="1">
      <c r="E6256" s="10"/>
      <c r="K6256" s="10"/>
      <c r="M6256" s="10"/>
      <c r="N6256" s="11"/>
      <c r="O6256" s="11"/>
      <c r="P6256" s="19"/>
      <c r="Q6256" s="11"/>
      <c r="R6256" s="11"/>
      <c r="T6256" s="10"/>
      <c r="U6256" s="10"/>
    </row>
    <row r="6257" spans="5:21" s="8" customFormat="1" ht="30" customHeight="1">
      <c r="E6257" s="10"/>
      <c r="K6257" s="10"/>
      <c r="M6257" s="10"/>
      <c r="N6257" s="11"/>
      <c r="O6257" s="11"/>
      <c r="P6257" s="19"/>
      <c r="Q6257" s="11"/>
      <c r="R6257" s="11"/>
      <c r="T6257" s="10"/>
      <c r="U6257" s="10"/>
    </row>
    <row r="6258" spans="5:21" s="8" customFormat="1" ht="30" customHeight="1">
      <c r="E6258" s="10"/>
      <c r="K6258" s="10"/>
      <c r="M6258" s="10"/>
      <c r="N6258" s="11"/>
      <c r="O6258" s="11"/>
      <c r="P6258" s="19"/>
      <c r="Q6258" s="11"/>
      <c r="R6258" s="11"/>
      <c r="T6258" s="10"/>
      <c r="U6258" s="10"/>
    </row>
    <row r="6259" spans="5:21" s="8" customFormat="1" ht="30" customHeight="1">
      <c r="E6259" s="10"/>
      <c r="K6259" s="10"/>
      <c r="M6259" s="10"/>
      <c r="N6259" s="11"/>
      <c r="O6259" s="11"/>
      <c r="P6259" s="19"/>
      <c r="Q6259" s="11"/>
      <c r="R6259" s="11"/>
      <c r="T6259" s="10"/>
      <c r="U6259" s="10"/>
    </row>
    <row r="6260" spans="5:21" s="8" customFormat="1" ht="30" customHeight="1">
      <c r="E6260" s="10"/>
      <c r="K6260" s="10"/>
      <c r="M6260" s="10"/>
      <c r="N6260" s="11"/>
      <c r="O6260" s="11"/>
      <c r="P6260" s="19"/>
      <c r="Q6260" s="11"/>
      <c r="R6260" s="11"/>
      <c r="T6260" s="10"/>
      <c r="U6260" s="10"/>
    </row>
    <row r="6261" spans="5:21" s="8" customFormat="1" ht="30" customHeight="1">
      <c r="E6261" s="10"/>
      <c r="K6261" s="10"/>
      <c r="M6261" s="10"/>
      <c r="N6261" s="11"/>
      <c r="O6261" s="11"/>
      <c r="P6261" s="19"/>
      <c r="Q6261" s="11"/>
      <c r="R6261" s="11"/>
      <c r="T6261" s="10"/>
      <c r="U6261" s="10"/>
    </row>
    <row r="6262" spans="5:21" s="8" customFormat="1" ht="30" customHeight="1">
      <c r="E6262" s="10"/>
      <c r="K6262" s="10"/>
      <c r="M6262" s="10"/>
      <c r="N6262" s="11"/>
      <c r="O6262" s="11"/>
      <c r="P6262" s="19"/>
      <c r="Q6262" s="11"/>
      <c r="R6262" s="11"/>
      <c r="T6262" s="10"/>
      <c r="U6262" s="10"/>
    </row>
    <row r="6263" spans="5:21" s="8" customFormat="1" ht="30" customHeight="1">
      <c r="E6263" s="10"/>
      <c r="K6263" s="10"/>
      <c r="M6263" s="10"/>
      <c r="N6263" s="11"/>
      <c r="O6263" s="11"/>
      <c r="P6263" s="19"/>
      <c r="Q6263" s="11"/>
      <c r="R6263" s="11"/>
      <c r="T6263" s="10"/>
      <c r="U6263" s="10"/>
    </row>
    <row r="6264" spans="5:21" s="8" customFormat="1" ht="30" customHeight="1">
      <c r="E6264" s="10"/>
      <c r="K6264" s="10"/>
      <c r="M6264" s="10"/>
      <c r="N6264" s="11"/>
      <c r="O6264" s="11"/>
      <c r="P6264" s="19"/>
      <c r="Q6264" s="11"/>
      <c r="R6264" s="11"/>
      <c r="T6264" s="10"/>
      <c r="U6264" s="10"/>
    </row>
    <row r="6265" spans="5:21" s="8" customFormat="1" ht="30" customHeight="1">
      <c r="E6265" s="10"/>
      <c r="K6265" s="10"/>
      <c r="M6265" s="10"/>
      <c r="N6265" s="11"/>
      <c r="O6265" s="11"/>
      <c r="P6265" s="19"/>
      <c r="Q6265" s="11"/>
      <c r="R6265" s="11"/>
      <c r="T6265" s="10"/>
      <c r="U6265" s="10"/>
    </row>
    <row r="6266" spans="5:21" s="8" customFormat="1" ht="30" customHeight="1">
      <c r="E6266" s="10"/>
      <c r="K6266" s="10"/>
      <c r="M6266" s="10"/>
      <c r="N6266" s="11"/>
      <c r="O6266" s="11"/>
      <c r="P6266" s="19"/>
      <c r="Q6266" s="11"/>
      <c r="R6266" s="11"/>
      <c r="T6266" s="10"/>
      <c r="U6266" s="10"/>
    </row>
    <row r="6267" spans="5:21" s="8" customFormat="1" ht="30" customHeight="1">
      <c r="E6267" s="10"/>
      <c r="K6267" s="10"/>
      <c r="M6267" s="10"/>
      <c r="N6267" s="11"/>
      <c r="O6267" s="11"/>
      <c r="P6267" s="19"/>
      <c r="Q6267" s="11"/>
      <c r="R6267" s="11"/>
      <c r="T6267" s="10"/>
      <c r="U6267" s="10"/>
    </row>
    <row r="6268" spans="5:21" s="8" customFormat="1" ht="30" customHeight="1">
      <c r="E6268" s="10"/>
      <c r="K6268" s="10"/>
      <c r="M6268" s="10"/>
      <c r="N6268" s="11"/>
      <c r="O6268" s="11"/>
      <c r="P6268" s="19"/>
      <c r="Q6268" s="11"/>
      <c r="R6268" s="11"/>
      <c r="T6268" s="10"/>
      <c r="U6268" s="10"/>
    </row>
    <row r="6269" spans="5:21" s="8" customFormat="1" ht="30" customHeight="1">
      <c r="E6269" s="10"/>
      <c r="K6269" s="10"/>
      <c r="M6269" s="10"/>
      <c r="N6269" s="11"/>
      <c r="O6269" s="11"/>
      <c r="P6269" s="19"/>
      <c r="Q6269" s="11"/>
      <c r="R6269" s="11"/>
      <c r="T6269" s="10"/>
      <c r="U6269" s="10"/>
    </row>
    <row r="6270" spans="5:21" s="8" customFormat="1" ht="30" customHeight="1">
      <c r="E6270" s="10"/>
      <c r="K6270" s="10"/>
      <c r="M6270" s="10"/>
      <c r="N6270" s="11"/>
      <c r="O6270" s="11"/>
      <c r="P6270" s="19"/>
      <c r="Q6270" s="11"/>
      <c r="R6270" s="11"/>
      <c r="T6270" s="10"/>
      <c r="U6270" s="10"/>
    </row>
    <row r="6271" spans="5:21" s="8" customFormat="1" ht="30" customHeight="1">
      <c r="E6271" s="10"/>
      <c r="K6271" s="10"/>
      <c r="M6271" s="10"/>
      <c r="N6271" s="11"/>
      <c r="O6271" s="11"/>
      <c r="P6271" s="19"/>
      <c r="Q6271" s="11"/>
      <c r="R6271" s="11"/>
      <c r="T6271" s="10"/>
      <c r="U6271" s="10"/>
    </row>
    <row r="6272" spans="5:21" s="8" customFormat="1" ht="30" customHeight="1">
      <c r="E6272" s="10"/>
      <c r="K6272" s="10"/>
      <c r="M6272" s="10"/>
      <c r="N6272" s="11"/>
      <c r="O6272" s="11"/>
      <c r="P6272" s="19"/>
      <c r="Q6272" s="11"/>
      <c r="R6272" s="11"/>
      <c r="T6272" s="10"/>
      <c r="U6272" s="10"/>
    </row>
    <row r="6273" spans="5:21" s="8" customFormat="1" ht="30" customHeight="1">
      <c r="E6273" s="10"/>
      <c r="K6273" s="10"/>
      <c r="M6273" s="10"/>
      <c r="N6273" s="11"/>
      <c r="O6273" s="11"/>
      <c r="P6273" s="19"/>
      <c r="Q6273" s="11"/>
      <c r="R6273" s="11"/>
      <c r="T6273" s="10"/>
      <c r="U6273" s="10"/>
    </row>
    <row r="6274" spans="5:21" s="8" customFormat="1" ht="30" customHeight="1">
      <c r="E6274" s="10"/>
      <c r="K6274" s="10"/>
      <c r="M6274" s="10"/>
      <c r="N6274" s="11"/>
      <c r="O6274" s="11"/>
      <c r="P6274" s="19"/>
      <c r="Q6274" s="11"/>
      <c r="R6274" s="11"/>
      <c r="T6274" s="10"/>
      <c r="U6274" s="10"/>
    </row>
    <row r="6275" spans="5:21" s="8" customFormat="1" ht="30" customHeight="1">
      <c r="E6275" s="10"/>
      <c r="K6275" s="10"/>
      <c r="M6275" s="10"/>
      <c r="N6275" s="11"/>
      <c r="O6275" s="11"/>
      <c r="P6275" s="19"/>
      <c r="Q6275" s="11"/>
      <c r="R6275" s="11"/>
      <c r="T6275" s="10"/>
      <c r="U6275" s="10"/>
    </row>
    <row r="6276" spans="5:21" s="8" customFormat="1" ht="30" customHeight="1">
      <c r="E6276" s="10"/>
      <c r="K6276" s="10"/>
      <c r="M6276" s="10"/>
      <c r="N6276" s="11"/>
      <c r="O6276" s="11"/>
      <c r="P6276" s="19"/>
      <c r="Q6276" s="11"/>
      <c r="R6276" s="11"/>
      <c r="T6276" s="10"/>
      <c r="U6276" s="10"/>
    </row>
    <row r="6277" spans="5:21" s="8" customFormat="1" ht="30" customHeight="1">
      <c r="E6277" s="10"/>
      <c r="K6277" s="10"/>
      <c r="M6277" s="10"/>
      <c r="N6277" s="11"/>
      <c r="O6277" s="11"/>
      <c r="P6277" s="19"/>
      <c r="Q6277" s="11"/>
      <c r="R6277" s="11"/>
      <c r="T6277" s="10"/>
      <c r="U6277" s="10"/>
    </row>
    <row r="6278" spans="5:21" s="8" customFormat="1" ht="30" customHeight="1">
      <c r="E6278" s="10"/>
      <c r="K6278" s="10"/>
      <c r="M6278" s="10"/>
      <c r="N6278" s="11"/>
      <c r="O6278" s="11"/>
      <c r="P6278" s="19"/>
      <c r="Q6278" s="11"/>
      <c r="R6278" s="11"/>
      <c r="T6278" s="10"/>
      <c r="U6278" s="10"/>
    </row>
    <row r="6279" spans="5:21" s="8" customFormat="1" ht="30" customHeight="1">
      <c r="E6279" s="10"/>
      <c r="K6279" s="10"/>
      <c r="M6279" s="10"/>
      <c r="N6279" s="11"/>
      <c r="O6279" s="11"/>
      <c r="P6279" s="19"/>
      <c r="Q6279" s="11"/>
      <c r="R6279" s="11"/>
      <c r="T6279" s="10"/>
      <c r="U6279" s="10"/>
    </row>
    <row r="6280" spans="5:21" s="8" customFormat="1" ht="30" customHeight="1">
      <c r="E6280" s="10"/>
      <c r="K6280" s="10"/>
      <c r="M6280" s="10"/>
      <c r="N6280" s="11"/>
      <c r="O6280" s="11"/>
      <c r="P6280" s="19"/>
      <c r="Q6280" s="11"/>
      <c r="R6280" s="11"/>
      <c r="T6280" s="10"/>
      <c r="U6280" s="10"/>
    </row>
    <row r="6281" spans="5:21" s="8" customFormat="1" ht="30" customHeight="1">
      <c r="E6281" s="10"/>
      <c r="K6281" s="10"/>
      <c r="M6281" s="10"/>
      <c r="N6281" s="11"/>
      <c r="O6281" s="11"/>
      <c r="P6281" s="19"/>
      <c r="Q6281" s="11"/>
      <c r="R6281" s="11"/>
      <c r="T6281" s="10"/>
      <c r="U6281" s="10"/>
    </row>
    <row r="6282" spans="5:21" s="8" customFormat="1" ht="30" customHeight="1">
      <c r="E6282" s="10"/>
      <c r="K6282" s="10"/>
      <c r="M6282" s="10"/>
      <c r="N6282" s="11"/>
      <c r="O6282" s="11"/>
      <c r="P6282" s="19"/>
      <c r="Q6282" s="11"/>
      <c r="R6282" s="11"/>
      <c r="T6282" s="10"/>
      <c r="U6282" s="10"/>
    </row>
    <row r="6283" spans="5:21" s="8" customFormat="1" ht="30" customHeight="1">
      <c r="E6283" s="10"/>
      <c r="K6283" s="10"/>
      <c r="M6283" s="10"/>
      <c r="N6283" s="11"/>
      <c r="O6283" s="11"/>
      <c r="P6283" s="19"/>
      <c r="Q6283" s="11"/>
      <c r="R6283" s="11"/>
      <c r="T6283" s="10"/>
      <c r="U6283" s="10"/>
    </row>
    <row r="6284" spans="5:21" s="8" customFormat="1" ht="30" customHeight="1">
      <c r="E6284" s="10"/>
      <c r="K6284" s="10"/>
      <c r="M6284" s="10"/>
      <c r="N6284" s="11"/>
      <c r="O6284" s="11"/>
      <c r="P6284" s="19"/>
      <c r="Q6284" s="11"/>
      <c r="R6284" s="11"/>
      <c r="T6284" s="10"/>
      <c r="U6284" s="10"/>
    </row>
    <row r="6285" spans="5:21" s="8" customFormat="1" ht="30" customHeight="1">
      <c r="E6285" s="10"/>
      <c r="K6285" s="10"/>
      <c r="M6285" s="10"/>
      <c r="N6285" s="11"/>
      <c r="O6285" s="11"/>
      <c r="P6285" s="19"/>
      <c r="Q6285" s="11"/>
      <c r="R6285" s="11"/>
      <c r="T6285" s="10"/>
      <c r="U6285" s="10"/>
    </row>
    <row r="6286" spans="5:21" s="8" customFormat="1" ht="30" customHeight="1">
      <c r="E6286" s="10"/>
      <c r="K6286" s="10"/>
      <c r="M6286" s="10"/>
      <c r="N6286" s="11"/>
      <c r="O6286" s="11"/>
      <c r="P6286" s="19"/>
      <c r="Q6286" s="11"/>
      <c r="R6286" s="11"/>
      <c r="T6286" s="10"/>
      <c r="U6286" s="10"/>
    </row>
    <row r="6287" spans="5:21" s="8" customFormat="1" ht="30" customHeight="1">
      <c r="E6287" s="10"/>
      <c r="K6287" s="10"/>
      <c r="M6287" s="10"/>
      <c r="N6287" s="11"/>
      <c r="O6287" s="11"/>
      <c r="P6287" s="19"/>
      <c r="Q6287" s="11"/>
      <c r="R6287" s="11"/>
      <c r="T6287" s="10"/>
      <c r="U6287" s="10"/>
    </row>
    <row r="6288" spans="5:21" s="8" customFormat="1" ht="30" customHeight="1">
      <c r="E6288" s="10"/>
      <c r="K6288" s="10"/>
      <c r="M6288" s="10"/>
      <c r="N6288" s="11"/>
      <c r="O6288" s="11"/>
      <c r="P6288" s="19"/>
      <c r="Q6288" s="11"/>
      <c r="R6288" s="11"/>
      <c r="T6288" s="10"/>
      <c r="U6288" s="10"/>
    </row>
    <row r="6289" spans="5:21" s="8" customFormat="1" ht="30" customHeight="1">
      <c r="E6289" s="10"/>
      <c r="K6289" s="10"/>
      <c r="M6289" s="10"/>
      <c r="N6289" s="11"/>
      <c r="O6289" s="11"/>
      <c r="P6289" s="19"/>
      <c r="Q6289" s="11"/>
      <c r="R6289" s="11"/>
      <c r="T6289" s="10"/>
      <c r="U6289" s="10"/>
    </row>
    <row r="6290" spans="5:21" s="8" customFormat="1" ht="30" customHeight="1">
      <c r="E6290" s="10"/>
      <c r="K6290" s="10"/>
      <c r="M6290" s="10"/>
      <c r="N6290" s="11"/>
      <c r="O6290" s="11"/>
      <c r="P6290" s="19"/>
      <c r="Q6290" s="11"/>
      <c r="R6290" s="11"/>
      <c r="T6290" s="10"/>
      <c r="U6290" s="10"/>
    </row>
    <row r="6291" spans="5:21" s="8" customFormat="1" ht="30" customHeight="1">
      <c r="E6291" s="10"/>
      <c r="K6291" s="10"/>
      <c r="M6291" s="10"/>
      <c r="N6291" s="11"/>
      <c r="O6291" s="11"/>
      <c r="P6291" s="19"/>
      <c r="Q6291" s="11"/>
      <c r="R6291" s="11"/>
      <c r="T6291" s="10"/>
      <c r="U6291" s="10"/>
    </row>
    <row r="6292" spans="5:21" s="8" customFormat="1" ht="30" customHeight="1">
      <c r="E6292" s="10"/>
      <c r="K6292" s="10"/>
      <c r="M6292" s="10"/>
      <c r="N6292" s="11"/>
      <c r="O6292" s="11"/>
      <c r="P6292" s="19"/>
      <c r="Q6292" s="11"/>
      <c r="R6292" s="11"/>
      <c r="T6292" s="10"/>
      <c r="U6292" s="10"/>
    </row>
    <row r="6293" spans="5:21" s="8" customFormat="1" ht="30" customHeight="1">
      <c r="E6293" s="10"/>
      <c r="K6293" s="10"/>
      <c r="M6293" s="10"/>
      <c r="N6293" s="11"/>
      <c r="O6293" s="11"/>
      <c r="P6293" s="19"/>
      <c r="Q6293" s="11"/>
      <c r="R6293" s="11"/>
      <c r="T6293" s="10"/>
      <c r="U6293" s="10"/>
    </row>
    <row r="6294" spans="5:21" s="8" customFormat="1" ht="30" customHeight="1">
      <c r="E6294" s="10"/>
      <c r="K6294" s="10"/>
      <c r="M6294" s="10"/>
      <c r="N6294" s="11"/>
      <c r="O6294" s="11"/>
      <c r="P6294" s="19"/>
      <c r="Q6294" s="11"/>
      <c r="R6294" s="11"/>
      <c r="T6294" s="10"/>
      <c r="U6294" s="10"/>
    </row>
    <row r="6295" spans="5:21" s="8" customFormat="1" ht="30" customHeight="1">
      <c r="E6295" s="10"/>
      <c r="K6295" s="10"/>
      <c r="M6295" s="10"/>
      <c r="N6295" s="11"/>
      <c r="O6295" s="11"/>
      <c r="P6295" s="19"/>
      <c r="Q6295" s="11"/>
      <c r="R6295" s="11"/>
      <c r="T6295" s="10"/>
      <c r="U6295" s="10"/>
    </row>
    <row r="6296" spans="5:21" s="8" customFormat="1" ht="30" customHeight="1">
      <c r="E6296" s="10"/>
      <c r="K6296" s="10"/>
      <c r="M6296" s="10"/>
      <c r="N6296" s="11"/>
      <c r="O6296" s="11"/>
      <c r="P6296" s="19"/>
      <c r="Q6296" s="11"/>
      <c r="R6296" s="11"/>
      <c r="T6296" s="10"/>
      <c r="U6296" s="10"/>
    </row>
    <row r="6297" spans="5:21" s="8" customFormat="1" ht="30" customHeight="1">
      <c r="E6297" s="10"/>
      <c r="K6297" s="10"/>
      <c r="M6297" s="10"/>
      <c r="N6297" s="11"/>
      <c r="O6297" s="11"/>
      <c r="P6297" s="19"/>
      <c r="Q6297" s="11"/>
      <c r="R6297" s="11"/>
      <c r="T6297" s="10"/>
      <c r="U6297" s="10"/>
    </row>
    <row r="6298" spans="5:21" s="8" customFormat="1" ht="30" customHeight="1">
      <c r="E6298" s="10"/>
      <c r="K6298" s="10"/>
      <c r="M6298" s="10"/>
      <c r="N6298" s="11"/>
      <c r="O6298" s="11"/>
      <c r="P6298" s="19"/>
      <c r="Q6298" s="11"/>
      <c r="R6298" s="11"/>
      <c r="T6298" s="10"/>
      <c r="U6298" s="10"/>
    </row>
    <row r="6299" spans="5:21" s="8" customFormat="1" ht="30" customHeight="1">
      <c r="E6299" s="10"/>
      <c r="K6299" s="10"/>
      <c r="M6299" s="10"/>
      <c r="N6299" s="11"/>
      <c r="O6299" s="11"/>
      <c r="P6299" s="19"/>
      <c r="Q6299" s="11"/>
      <c r="R6299" s="11"/>
      <c r="T6299" s="10"/>
      <c r="U6299" s="10"/>
    </row>
    <row r="6300" spans="5:21" s="8" customFormat="1" ht="30" customHeight="1">
      <c r="E6300" s="10"/>
      <c r="K6300" s="10"/>
      <c r="M6300" s="10"/>
      <c r="N6300" s="11"/>
      <c r="O6300" s="11"/>
      <c r="P6300" s="19"/>
      <c r="Q6300" s="11"/>
      <c r="R6300" s="11"/>
      <c r="T6300" s="10"/>
      <c r="U6300" s="10"/>
    </row>
    <row r="6301" spans="5:21" s="8" customFormat="1" ht="30" customHeight="1">
      <c r="E6301" s="10"/>
      <c r="K6301" s="10"/>
      <c r="M6301" s="10"/>
      <c r="N6301" s="11"/>
      <c r="O6301" s="11"/>
      <c r="P6301" s="19"/>
      <c r="Q6301" s="11"/>
      <c r="R6301" s="11"/>
      <c r="T6301" s="10"/>
      <c r="U6301" s="10"/>
    </row>
    <row r="6302" spans="5:21" s="8" customFormat="1" ht="30" customHeight="1">
      <c r="E6302" s="10"/>
      <c r="K6302" s="10"/>
      <c r="M6302" s="10"/>
      <c r="N6302" s="11"/>
      <c r="O6302" s="11"/>
      <c r="P6302" s="19"/>
      <c r="Q6302" s="11"/>
      <c r="R6302" s="11"/>
      <c r="T6302" s="10"/>
      <c r="U6302" s="10"/>
    </row>
    <row r="6303" spans="5:21" s="8" customFormat="1" ht="30" customHeight="1">
      <c r="E6303" s="10"/>
      <c r="K6303" s="10"/>
      <c r="M6303" s="10"/>
      <c r="N6303" s="11"/>
      <c r="O6303" s="11"/>
      <c r="P6303" s="19"/>
      <c r="Q6303" s="11"/>
      <c r="R6303" s="11"/>
      <c r="T6303" s="10"/>
      <c r="U6303" s="10"/>
    </row>
    <row r="6304" spans="5:21" s="8" customFormat="1" ht="30" customHeight="1">
      <c r="E6304" s="10"/>
      <c r="K6304" s="10"/>
      <c r="M6304" s="10"/>
      <c r="N6304" s="11"/>
      <c r="O6304" s="11"/>
      <c r="P6304" s="19"/>
      <c r="Q6304" s="11"/>
      <c r="R6304" s="11"/>
      <c r="T6304" s="10"/>
      <c r="U6304" s="10"/>
    </row>
    <row r="6305" spans="5:21" s="8" customFormat="1" ht="30" customHeight="1">
      <c r="E6305" s="10"/>
      <c r="K6305" s="10"/>
      <c r="M6305" s="10"/>
      <c r="N6305" s="11"/>
      <c r="O6305" s="11"/>
      <c r="P6305" s="19"/>
      <c r="Q6305" s="11"/>
      <c r="R6305" s="11"/>
      <c r="T6305" s="10"/>
      <c r="U6305" s="10"/>
    </row>
    <row r="6306" spans="5:21" s="8" customFormat="1" ht="30" customHeight="1">
      <c r="E6306" s="10"/>
      <c r="K6306" s="10"/>
      <c r="M6306" s="10"/>
      <c r="N6306" s="11"/>
      <c r="O6306" s="11"/>
      <c r="P6306" s="19"/>
      <c r="Q6306" s="11"/>
      <c r="R6306" s="11"/>
      <c r="T6306" s="10"/>
      <c r="U6306" s="10"/>
    </row>
    <row r="6307" spans="5:21" s="8" customFormat="1" ht="30" customHeight="1">
      <c r="E6307" s="10"/>
      <c r="K6307" s="10"/>
      <c r="M6307" s="10"/>
      <c r="N6307" s="11"/>
      <c r="O6307" s="11"/>
      <c r="P6307" s="19"/>
      <c r="Q6307" s="11"/>
      <c r="R6307" s="11"/>
      <c r="T6307" s="10"/>
      <c r="U6307" s="10"/>
    </row>
    <row r="6308" spans="5:21" s="8" customFormat="1" ht="30" customHeight="1">
      <c r="E6308" s="10"/>
      <c r="K6308" s="10"/>
      <c r="M6308" s="10"/>
      <c r="N6308" s="11"/>
      <c r="O6308" s="11"/>
      <c r="P6308" s="19"/>
      <c r="Q6308" s="11"/>
      <c r="R6308" s="11"/>
      <c r="T6308" s="10"/>
      <c r="U6308" s="10"/>
    </row>
    <row r="6309" spans="5:21" s="8" customFormat="1" ht="30" customHeight="1">
      <c r="E6309" s="10"/>
      <c r="K6309" s="10"/>
      <c r="M6309" s="10"/>
      <c r="N6309" s="11"/>
      <c r="O6309" s="11"/>
      <c r="P6309" s="19"/>
      <c r="Q6309" s="11"/>
      <c r="R6309" s="11"/>
      <c r="T6309" s="10"/>
      <c r="U6309" s="10"/>
    </row>
    <row r="6310" spans="5:21" s="8" customFormat="1" ht="30" customHeight="1">
      <c r="E6310" s="10"/>
      <c r="K6310" s="10"/>
      <c r="M6310" s="10"/>
      <c r="N6310" s="11"/>
      <c r="O6310" s="11"/>
      <c r="P6310" s="19"/>
      <c r="Q6310" s="11"/>
      <c r="R6310" s="11"/>
      <c r="T6310" s="10"/>
      <c r="U6310" s="10"/>
    </row>
    <row r="6311" spans="5:21" s="8" customFormat="1" ht="30" customHeight="1">
      <c r="E6311" s="10"/>
      <c r="K6311" s="10"/>
      <c r="M6311" s="10"/>
      <c r="N6311" s="11"/>
      <c r="O6311" s="11"/>
      <c r="P6311" s="19"/>
      <c r="Q6311" s="11"/>
      <c r="R6311" s="11"/>
      <c r="T6311" s="10"/>
      <c r="U6311" s="10"/>
    </row>
    <row r="6312" spans="5:21" s="8" customFormat="1" ht="30" customHeight="1">
      <c r="E6312" s="10"/>
      <c r="K6312" s="10"/>
      <c r="M6312" s="10"/>
      <c r="N6312" s="11"/>
      <c r="O6312" s="11"/>
      <c r="P6312" s="19"/>
      <c r="Q6312" s="11"/>
      <c r="R6312" s="11"/>
      <c r="T6312" s="10"/>
      <c r="U6312" s="10"/>
    </row>
    <row r="6313" spans="5:21" s="8" customFormat="1" ht="30" customHeight="1">
      <c r="E6313" s="10"/>
      <c r="K6313" s="10"/>
      <c r="M6313" s="10"/>
      <c r="N6313" s="11"/>
      <c r="O6313" s="11"/>
      <c r="P6313" s="19"/>
      <c r="Q6313" s="11"/>
      <c r="R6313" s="11"/>
      <c r="T6313" s="10"/>
      <c r="U6313" s="10"/>
    </row>
    <row r="6314" spans="5:21" s="8" customFormat="1" ht="30" customHeight="1">
      <c r="E6314" s="10"/>
      <c r="K6314" s="10"/>
      <c r="M6314" s="10"/>
      <c r="N6314" s="11"/>
      <c r="O6314" s="11"/>
      <c r="P6314" s="19"/>
      <c r="Q6314" s="11"/>
      <c r="R6314" s="11"/>
      <c r="T6314" s="10"/>
      <c r="U6314" s="10"/>
    </row>
    <row r="6315" spans="5:21" s="8" customFormat="1" ht="30" customHeight="1">
      <c r="E6315" s="10"/>
      <c r="K6315" s="10"/>
      <c r="M6315" s="10"/>
      <c r="N6315" s="11"/>
      <c r="O6315" s="11"/>
      <c r="P6315" s="19"/>
      <c r="Q6315" s="11"/>
      <c r="R6315" s="11"/>
      <c r="T6315" s="10"/>
      <c r="U6315" s="10"/>
    </row>
    <row r="6316" spans="5:21" s="8" customFormat="1" ht="30" customHeight="1">
      <c r="E6316" s="10"/>
      <c r="K6316" s="10"/>
      <c r="M6316" s="10"/>
      <c r="N6316" s="11"/>
      <c r="O6316" s="11"/>
      <c r="P6316" s="19"/>
      <c r="Q6316" s="11"/>
      <c r="R6316" s="11"/>
      <c r="T6316" s="10"/>
      <c r="U6316" s="10"/>
    </row>
    <row r="6317" spans="5:21" s="8" customFormat="1" ht="30" customHeight="1">
      <c r="E6317" s="10"/>
      <c r="K6317" s="10"/>
      <c r="M6317" s="10"/>
      <c r="N6317" s="11"/>
      <c r="O6317" s="11"/>
      <c r="P6317" s="19"/>
      <c r="Q6317" s="11"/>
      <c r="R6317" s="11"/>
      <c r="T6317" s="10"/>
      <c r="U6317" s="10"/>
    </row>
    <row r="6318" spans="5:21" s="8" customFormat="1" ht="30" customHeight="1">
      <c r="E6318" s="10"/>
      <c r="K6318" s="10"/>
      <c r="M6318" s="10"/>
      <c r="N6318" s="11"/>
      <c r="O6318" s="11"/>
      <c r="P6318" s="19"/>
      <c r="Q6318" s="11"/>
      <c r="R6318" s="11"/>
      <c r="T6318" s="10"/>
      <c r="U6318" s="10"/>
    </row>
    <row r="6319" spans="5:21" s="8" customFormat="1" ht="30" customHeight="1">
      <c r="E6319" s="10"/>
      <c r="K6319" s="10"/>
      <c r="M6319" s="10"/>
      <c r="N6319" s="11"/>
      <c r="O6319" s="11"/>
      <c r="P6319" s="19"/>
      <c r="Q6319" s="11"/>
      <c r="R6319" s="11"/>
      <c r="T6319" s="10"/>
      <c r="U6319" s="10"/>
    </row>
    <row r="6320" spans="5:21" s="8" customFormat="1" ht="30" customHeight="1">
      <c r="E6320" s="10"/>
      <c r="K6320" s="10"/>
      <c r="M6320" s="10"/>
      <c r="N6320" s="11"/>
      <c r="O6320" s="11"/>
      <c r="P6320" s="19"/>
      <c r="Q6320" s="11"/>
      <c r="R6320" s="11"/>
      <c r="T6320" s="10"/>
      <c r="U6320" s="10"/>
    </row>
    <row r="6321" spans="5:21" s="8" customFormat="1" ht="30" customHeight="1">
      <c r="E6321" s="10"/>
      <c r="K6321" s="10"/>
      <c r="M6321" s="10"/>
      <c r="N6321" s="11"/>
      <c r="O6321" s="11"/>
      <c r="P6321" s="19"/>
      <c r="Q6321" s="11"/>
      <c r="R6321" s="11"/>
      <c r="T6321" s="10"/>
      <c r="U6321" s="10"/>
    </row>
    <row r="6322" spans="5:21" s="8" customFormat="1" ht="30" customHeight="1">
      <c r="E6322" s="10"/>
      <c r="K6322" s="10"/>
      <c r="M6322" s="10"/>
      <c r="N6322" s="11"/>
      <c r="O6322" s="11"/>
      <c r="P6322" s="19"/>
      <c r="Q6322" s="11"/>
      <c r="R6322" s="11"/>
      <c r="T6322" s="10"/>
      <c r="U6322" s="10"/>
    </row>
    <row r="6323" spans="5:21" s="8" customFormat="1" ht="30" customHeight="1">
      <c r="E6323" s="10"/>
      <c r="K6323" s="10"/>
      <c r="M6323" s="10"/>
      <c r="N6323" s="11"/>
      <c r="O6323" s="11"/>
      <c r="P6323" s="19"/>
      <c r="Q6323" s="11"/>
      <c r="R6323" s="11"/>
      <c r="T6323" s="10"/>
      <c r="U6323" s="10"/>
    </row>
    <row r="6324" spans="5:21" s="8" customFormat="1" ht="30" customHeight="1">
      <c r="E6324" s="10"/>
      <c r="K6324" s="10"/>
      <c r="M6324" s="10"/>
      <c r="N6324" s="11"/>
      <c r="O6324" s="11"/>
      <c r="P6324" s="19"/>
      <c r="Q6324" s="11"/>
      <c r="R6324" s="11"/>
      <c r="T6324" s="10"/>
      <c r="U6324" s="10"/>
    </row>
    <row r="6325" spans="5:21" s="8" customFormat="1" ht="30" customHeight="1">
      <c r="E6325" s="10"/>
      <c r="K6325" s="10"/>
      <c r="M6325" s="10"/>
      <c r="N6325" s="11"/>
      <c r="O6325" s="11"/>
      <c r="P6325" s="19"/>
      <c r="Q6325" s="11"/>
      <c r="R6325" s="11"/>
      <c r="T6325" s="10"/>
      <c r="U6325" s="10"/>
    </row>
    <row r="6326" spans="5:21" s="8" customFormat="1" ht="30" customHeight="1">
      <c r="E6326" s="10"/>
      <c r="K6326" s="10"/>
      <c r="M6326" s="10"/>
      <c r="N6326" s="11"/>
      <c r="O6326" s="11"/>
      <c r="P6326" s="19"/>
      <c r="Q6326" s="11"/>
      <c r="R6326" s="11"/>
      <c r="T6326" s="10"/>
      <c r="U6326" s="10"/>
    </row>
    <row r="6327" spans="5:21" s="8" customFormat="1" ht="30" customHeight="1">
      <c r="E6327" s="10"/>
      <c r="K6327" s="10"/>
      <c r="M6327" s="10"/>
      <c r="N6327" s="11"/>
      <c r="O6327" s="11"/>
      <c r="P6327" s="19"/>
      <c r="Q6327" s="11"/>
      <c r="R6327" s="11"/>
      <c r="T6327" s="10"/>
      <c r="U6327" s="10"/>
    </row>
    <row r="6328" spans="5:21" s="8" customFormat="1" ht="30" customHeight="1">
      <c r="E6328" s="10"/>
      <c r="K6328" s="10"/>
      <c r="M6328" s="10"/>
      <c r="N6328" s="11"/>
      <c r="O6328" s="11"/>
      <c r="P6328" s="19"/>
      <c r="Q6328" s="11"/>
      <c r="R6328" s="11"/>
      <c r="T6328" s="10"/>
      <c r="U6328" s="10"/>
    </row>
    <row r="6329" spans="5:21" s="8" customFormat="1" ht="30" customHeight="1">
      <c r="E6329" s="10"/>
      <c r="K6329" s="10"/>
      <c r="M6329" s="10"/>
      <c r="N6329" s="11"/>
      <c r="O6329" s="11"/>
      <c r="P6329" s="19"/>
      <c r="Q6329" s="11"/>
      <c r="R6329" s="11"/>
      <c r="T6329" s="10"/>
      <c r="U6329" s="10"/>
    </row>
    <row r="6330" spans="5:21" s="8" customFormat="1" ht="30" customHeight="1">
      <c r="E6330" s="10"/>
      <c r="K6330" s="10"/>
      <c r="M6330" s="10"/>
      <c r="N6330" s="11"/>
      <c r="O6330" s="11"/>
      <c r="P6330" s="19"/>
      <c r="Q6330" s="11"/>
      <c r="R6330" s="11"/>
      <c r="T6330" s="10"/>
      <c r="U6330" s="10"/>
    </row>
    <row r="6331" spans="5:21" s="8" customFormat="1" ht="30" customHeight="1">
      <c r="E6331" s="10"/>
      <c r="K6331" s="10"/>
      <c r="M6331" s="10"/>
      <c r="N6331" s="11"/>
      <c r="O6331" s="11"/>
      <c r="P6331" s="19"/>
      <c r="Q6331" s="11"/>
      <c r="R6331" s="11"/>
      <c r="T6331" s="10"/>
      <c r="U6331" s="10"/>
    </row>
    <row r="6332" spans="5:21" s="8" customFormat="1" ht="30" customHeight="1">
      <c r="E6332" s="10"/>
      <c r="K6332" s="10"/>
      <c r="M6332" s="10"/>
      <c r="N6332" s="11"/>
      <c r="O6332" s="11"/>
      <c r="P6332" s="19"/>
      <c r="Q6332" s="11"/>
      <c r="R6332" s="11"/>
      <c r="T6332" s="10"/>
      <c r="U6332" s="10"/>
    </row>
    <row r="6333" spans="5:21" s="8" customFormat="1" ht="30" customHeight="1">
      <c r="E6333" s="10"/>
      <c r="K6333" s="10"/>
      <c r="M6333" s="10"/>
      <c r="N6333" s="11"/>
      <c r="O6333" s="11"/>
      <c r="P6333" s="19"/>
      <c r="Q6333" s="11"/>
      <c r="R6333" s="11"/>
      <c r="T6333" s="10"/>
      <c r="U6333" s="10"/>
    </row>
    <row r="6334" spans="5:21" s="8" customFormat="1" ht="30" customHeight="1">
      <c r="E6334" s="10"/>
      <c r="K6334" s="10"/>
      <c r="M6334" s="10"/>
      <c r="N6334" s="11"/>
      <c r="O6334" s="11"/>
      <c r="P6334" s="19"/>
      <c r="Q6334" s="11"/>
      <c r="R6334" s="11"/>
      <c r="T6334" s="10"/>
      <c r="U6334" s="10"/>
    </row>
    <row r="6335" spans="5:21" s="8" customFormat="1" ht="30" customHeight="1">
      <c r="E6335" s="10"/>
      <c r="K6335" s="10"/>
      <c r="M6335" s="10"/>
      <c r="N6335" s="11"/>
      <c r="O6335" s="11"/>
      <c r="P6335" s="19"/>
      <c r="Q6335" s="11"/>
      <c r="R6335" s="11"/>
      <c r="T6335" s="10"/>
      <c r="U6335" s="10"/>
    </row>
    <row r="6336" spans="5:21" s="8" customFormat="1" ht="30" customHeight="1">
      <c r="E6336" s="10"/>
      <c r="K6336" s="10"/>
      <c r="M6336" s="10"/>
      <c r="N6336" s="11"/>
      <c r="O6336" s="11"/>
      <c r="P6336" s="19"/>
      <c r="Q6336" s="11"/>
      <c r="R6336" s="11"/>
      <c r="T6336" s="10"/>
      <c r="U6336" s="10"/>
    </row>
    <row r="6337" spans="5:21" s="8" customFormat="1" ht="30" customHeight="1">
      <c r="E6337" s="10"/>
      <c r="K6337" s="10"/>
      <c r="M6337" s="10"/>
      <c r="N6337" s="11"/>
      <c r="O6337" s="11"/>
      <c r="P6337" s="19"/>
      <c r="Q6337" s="11"/>
      <c r="R6337" s="11"/>
      <c r="T6337" s="10"/>
      <c r="U6337" s="10"/>
    </row>
    <row r="6338" spans="5:21" s="8" customFormat="1" ht="30" customHeight="1">
      <c r="E6338" s="10"/>
      <c r="K6338" s="10"/>
      <c r="M6338" s="10"/>
      <c r="N6338" s="11"/>
      <c r="O6338" s="11"/>
      <c r="P6338" s="19"/>
      <c r="Q6338" s="11"/>
      <c r="R6338" s="11"/>
      <c r="T6338" s="10"/>
      <c r="U6338" s="10"/>
    </row>
    <row r="6339" spans="5:21" s="8" customFormat="1" ht="30" customHeight="1">
      <c r="E6339" s="10"/>
      <c r="K6339" s="10"/>
      <c r="M6339" s="10"/>
      <c r="N6339" s="11"/>
      <c r="O6339" s="11"/>
      <c r="P6339" s="19"/>
      <c r="Q6339" s="11"/>
      <c r="R6339" s="11"/>
      <c r="T6339" s="10"/>
      <c r="U6339" s="10"/>
    </row>
    <row r="6340" spans="5:21" s="8" customFormat="1" ht="30" customHeight="1">
      <c r="E6340" s="10"/>
      <c r="K6340" s="10"/>
      <c r="M6340" s="10"/>
      <c r="N6340" s="11"/>
      <c r="O6340" s="11"/>
      <c r="P6340" s="19"/>
      <c r="Q6340" s="11"/>
      <c r="R6340" s="11"/>
      <c r="T6340" s="10"/>
      <c r="U6340" s="10"/>
    </row>
    <row r="6341" spans="5:21" s="8" customFormat="1" ht="30" customHeight="1">
      <c r="E6341" s="10"/>
      <c r="K6341" s="10"/>
      <c r="M6341" s="10"/>
      <c r="N6341" s="11"/>
      <c r="O6341" s="11"/>
      <c r="P6341" s="19"/>
      <c r="Q6341" s="11"/>
      <c r="R6341" s="11"/>
      <c r="T6341" s="10"/>
      <c r="U6341" s="10"/>
    </row>
    <row r="6342" spans="5:21" s="8" customFormat="1" ht="30" customHeight="1">
      <c r="E6342" s="10"/>
      <c r="K6342" s="10"/>
      <c r="M6342" s="10"/>
      <c r="N6342" s="11"/>
      <c r="O6342" s="11"/>
      <c r="P6342" s="19"/>
      <c r="Q6342" s="11"/>
      <c r="R6342" s="11"/>
      <c r="T6342" s="10"/>
      <c r="U6342" s="10"/>
    </row>
    <row r="6343" spans="5:21" s="8" customFormat="1" ht="30" customHeight="1">
      <c r="E6343" s="10"/>
      <c r="K6343" s="10"/>
      <c r="M6343" s="10"/>
      <c r="N6343" s="11"/>
      <c r="O6343" s="11"/>
      <c r="P6343" s="19"/>
      <c r="Q6343" s="11"/>
      <c r="R6343" s="11"/>
      <c r="T6343" s="10"/>
      <c r="U6343" s="10"/>
    </row>
    <row r="6344" spans="5:21" s="8" customFormat="1" ht="30" customHeight="1">
      <c r="E6344" s="10"/>
      <c r="K6344" s="10"/>
      <c r="M6344" s="10"/>
      <c r="N6344" s="11"/>
      <c r="O6344" s="11"/>
      <c r="P6344" s="19"/>
      <c r="Q6344" s="11"/>
      <c r="R6344" s="11"/>
      <c r="T6344" s="10"/>
      <c r="U6344" s="10"/>
    </row>
    <row r="6345" spans="5:21" s="8" customFormat="1" ht="30" customHeight="1">
      <c r="E6345" s="10"/>
      <c r="K6345" s="10"/>
      <c r="M6345" s="10"/>
      <c r="N6345" s="11"/>
      <c r="O6345" s="11"/>
      <c r="P6345" s="19"/>
      <c r="Q6345" s="11"/>
      <c r="R6345" s="11"/>
      <c r="T6345" s="10"/>
      <c r="U6345" s="10"/>
    </row>
    <row r="6346" spans="5:21" s="8" customFormat="1" ht="30" customHeight="1">
      <c r="E6346" s="10"/>
      <c r="K6346" s="10"/>
      <c r="M6346" s="10"/>
      <c r="N6346" s="11"/>
      <c r="O6346" s="11"/>
      <c r="P6346" s="19"/>
      <c r="Q6346" s="11"/>
      <c r="R6346" s="11"/>
      <c r="T6346" s="10"/>
      <c r="U6346" s="10"/>
    </row>
    <row r="6347" spans="5:21" s="8" customFormat="1" ht="30" customHeight="1">
      <c r="E6347" s="10"/>
      <c r="K6347" s="10"/>
      <c r="M6347" s="10"/>
      <c r="N6347" s="11"/>
      <c r="O6347" s="11"/>
      <c r="P6347" s="19"/>
      <c r="Q6347" s="11"/>
      <c r="R6347" s="11"/>
      <c r="T6347" s="10"/>
      <c r="U6347" s="10"/>
    </row>
    <row r="6348" spans="5:21" s="8" customFormat="1" ht="30" customHeight="1">
      <c r="E6348" s="10"/>
      <c r="K6348" s="10"/>
      <c r="M6348" s="10"/>
      <c r="N6348" s="11"/>
      <c r="O6348" s="11"/>
      <c r="P6348" s="19"/>
      <c r="Q6348" s="11"/>
      <c r="R6348" s="11"/>
      <c r="T6348" s="10"/>
      <c r="U6348" s="10"/>
    </row>
    <row r="6349" spans="5:21" s="8" customFormat="1" ht="30" customHeight="1">
      <c r="E6349" s="10"/>
      <c r="K6349" s="10"/>
      <c r="M6349" s="10"/>
      <c r="N6349" s="11"/>
      <c r="O6349" s="11"/>
      <c r="P6349" s="19"/>
      <c r="Q6349" s="11"/>
      <c r="R6349" s="11"/>
      <c r="T6349" s="10"/>
      <c r="U6349" s="10"/>
    </row>
    <row r="6350" spans="5:21" s="8" customFormat="1" ht="30" customHeight="1">
      <c r="E6350" s="10"/>
      <c r="K6350" s="10"/>
      <c r="M6350" s="10"/>
      <c r="N6350" s="11"/>
      <c r="O6350" s="11"/>
      <c r="P6350" s="19"/>
      <c r="Q6350" s="11"/>
      <c r="R6350" s="11"/>
      <c r="T6350" s="10"/>
      <c r="U6350" s="10"/>
    </row>
    <row r="6351" spans="5:21" s="8" customFormat="1" ht="30" customHeight="1">
      <c r="E6351" s="10"/>
      <c r="K6351" s="10"/>
      <c r="M6351" s="10"/>
      <c r="N6351" s="11"/>
      <c r="O6351" s="11"/>
      <c r="P6351" s="19"/>
      <c r="Q6351" s="11"/>
      <c r="R6351" s="11"/>
      <c r="T6351" s="10"/>
      <c r="U6351" s="10"/>
    </row>
    <row r="6352" spans="5:21" s="8" customFormat="1" ht="30" customHeight="1">
      <c r="E6352" s="10"/>
      <c r="K6352" s="10"/>
      <c r="M6352" s="10"/>
      <c r="N6352" s="11"/>
      <c r="O6352" s="11"/>
      <c r="P6352" s="19"/>
      <c r="Q6352" s="11"/>
      <c r="R6352" s="11"/>
      <c r="T6352" s="10"/>
      <c r="U6352" s="10"/>
    </row>
    <row r="6353" spans="5:21" s="8" customFormat="1" ht="30" customHeight="1">
      <c r="E6353" s="10"/>
      <c r="K6353" s="10"/>
      <c r="M6353" s="10"/>
      <c r="N6353" s="11"/>
      <c r="O6353" s="11"/>
      <c r="P6353" s="19"/>
      <c r="Q6353" s="11"/>
      <c r="R6353" s="11"/>
      <c r="T6353" s="10"/>
      <c r="U6353" s="10"/>
    </row>
    <row r="6354" spans="5:21" s="8" customFormat="1" ht="30" customHeight="1">
      <c r="E6354" s="10"/>
      <c r="K6354" s="10"/>
      <c r="M6354" s="10"/>
      <c r="N6354" s="11"/>
      <c r="O6354" s="11"/>
      <c r="P6354" s="19"/>
      <c r="Q6354" s="11"/>
      <c r="R6354" s="11"/>
      <c r="T6354" s="10"/>
      <c r="U6354" s="10"/>
    </row>
    <row r="6355" spans="5:21" s="8" customFormat="1" ht="30" customHeight="1">
      <c r="E6355" s="10"/>
      <c r="K6355" s="10"/>
      <c r="M6355" s="10"/>
      <c r="N6355" s="11"/>
      <c r="O6355" s="11"/>
      <c r="P6355" s="19"/>
      <c r="Q6355" s="11"/>
      <c r="R6355" s="11"/>
      <c r="T6355" s="10"/>
      <c r="U6355" s="10"/>
    </row>
    <row r="6356" spans="5:21" s="8" customFormat="1" ht="30" customHeight="1">
      <c r="E6356" s="10"/>
      <c r="K6356" s="10"/>
      <c r="M6356" s="10"/>
      <c r="N6356" s="11"/>
      <c r="O6356" s="11"/>
      <c r="P6356" s="19"/>
      <c r="Q6356" s="11"/>
      <c r="R6356" s="11"/>
      <c r="T6356" s="10"/>
      <c r="U6356" s="10"/>
    </row>
    <row r="6357" spans="5:21" s="8" customFormat="1" ht="30" customHeight="1">
      <c r="E6357" s="10"/>
      <c r="K6357" s="10"/>
      <c r="M6357" s="10"/>
      <c r="N6357" s="11"/>
      <c r="O6357" s="11"/>
      <c r="P6357" s="19"/>
      <c r="Q6357" s="11"/>
      <c r="R6357" s="11"/>
      <c r="T6357" s="10"/>
      <c r="U6357" s="10"/>
    </row>
    <row r="6358" spans="5:21" s="8" customFormat="1" ht="30" customHeight="1">
      <c r="E6358" s="10"/>
      <c r="K6358" s="10"/>
      <c r="M6358" s="10"/>
      <c r="N6358" s="11"/>
      <c r="O6358" s="11"/>
      <c r="P6358" s="19"/>
      <c r="Q6358" s="11"/>
      <c r="R6358" s="11"/>
      <c r="T6358" s="10"/>
      <c r="U6358" s="10"/>
    </row>
    <row r="6359" spans="5:21" s="8" customFormat="1" ht="30" customHeight="1">
      <c r="E6359" s="10"/>
      <c r="K6359" s="10"/>
      <c r="M6359" s="10"/>
      <c r="N6359" s="11"/>
      <c r="O6359" s="11"/>
      <c r="P6359" s="19"/>
      <c r="Q6359" s="11"/>
      <c r="R6359" s="11"/>
      <c r="T6359" s="10"/>
      <c r="U6359" s="10"/>
    </row>
    <row r="6360" spans="5:21" s="8" customFormat="1" ht="30" customHeight="1">
      <c r="E6360" s="10"/>
      <c r="K6360" s="10"/>
      <c r="M6360" s="10"/>
      <c r="N6360" s="11"/>
      <c r="O6360" s="11"/>
      <c r="P6360" s="19"/>
      <c r="Q6360" s="11"/>
      <c r="R6360" s="11"/>
      <c r="T6360" s="10"/>
      <c r="U6360" s="10"/>
    </row>
    <row r="6361" spans="5:21" s="8" customFormat="1" ht="30" customHeight="1">
      <c r="E6361" s="10"/>
      <c r="K6361" s="10"/>
      <c r="M6361" s="10"/>
      <c r="N6361" s="11"/>
      <c r="O6361" s="11"/>
      <c r="P6361" s="19"/>
      <c r="Q6361" s="11"/>
      <c r="R6361" s="11"/>
      <c r="T6361" s="10"/>
      <c r="U6361" s="10"/>
    </row>
    <row r="6362" spans="5:21" s="8" customFormat="1" ht="30" customHeight="1">
      <c r="E6362" s="10"/>
      <c r="K6362" s="10"/>
      <c r="M6362" s="10"/>
      <c r="N6362" s="11"/>
      <c r="O6362" s="11"/>
      <c r="P6362" s="19"/>
      <c r="Q6362" s="11"/>
      <c r="R6362" s="11"/>
      <c r="T6362" s="10"/>
      <c r="U6362" s="10"/>
    </row>
    <row r="6363" spans="5:21" s="8" customFormat="1" ht="30" customHeight="1">
      <c r="E6363" s="10"/>
      <c r="K6363" s="10"/>
      <c r="M6363" s="10"/>
      <c r="N6363" s="11"/>
      <c r="O6363" s="11"/>
      <c r="P6363" s="19"/>
      <c r="Q6363" s="11"/>
      <c r="R6363" s="11"/>
      <c r="T6363" s="10"/>
      <c r="U6363" s="10"/>
    </row>
    <row r="6364" spans="5:21" s="8" customFormat="1" ht="30" customHeight="1">
      <c r="E6364" s="10"/>
      <c r="K6364" s="10"/>
      <c r="M6364" s="10"/>
      <c r="N6364" s="11"/>
      <c r="O6364" s="11"/>
      <c r="P6364" s="19"/>
      <c r="Q6364" s="11"/>
      <c r="R6364" s="11"/>
      <c r="T6364" s="10"/>
      <c r="U6364" s="10"/>
    </row>
    <row r="6365" spans="5:21" s="8" customFormat="1" ht="30" customHeight="1">
      <c r="E6365" s="10"/>
      <c r="K6365" s="10"/>
      <c r="M6365" s="10"/>
      <c r="N6365" s="11"/>
      <c r="O6365" s="11"/>
      <c r="P6365" s="19"/>
      <c r="Q6365" s="11"/>
      <c r="R6365" s="11"/>
      <c r="T6365" s="10"/>
      <c r="U6365" s="10"/>
    </row>
    <row r="6366" spans="5:21" s="8" customFormat="1" ht="30" customHeight="1">
      <c r="E6366" s="10"/>
      <c r="K6366" s="10"/>
      <c r="M6366" s="10"/>
      <c r="N6366" s="11"/>
      <c r="O6366" s="11"/>
      <c r="P6366" s="19"/>
      <c r="Q6366" s="11"/>
      <c r="R6366" s="11"/>
      <c r="T6366" s="10"/>
      <c r="U6366" s="10"/>
    </row>
    <row r="6367" spans="5:21" s="8" customFormat="1" ht="30" customHeight="1">
      <c r="E6367" s="10"/>
      <c r="K6367" s="10"/>
      <c r="M6367" s="10"/>
      <c r="N6367" s="11"/>
      <c r="O6367" s="11"/>
      <c r="P6367" s="19"/>
      <c r="Q6367" s="11"/>
      <c r="R6367" s="11"/>
      <c r="T6367" s="10"/>
      <c r="U6367" s="10"/>
    </row>
    <row r="6368" spans="5:21" s="8" customFormat="1" ht="30" customHeight="1">
      <c r="E6368" s="10"/>
      <c r="K6368" s="10"/>
      <c r="M6368" s="10"/>
      <c r="N6368" s="11"/>
      <c r="O6368" s="11"/>
      <c r="P6368" s="19"/>
      <c r="Q6368" s="11"/>
      <c r="R6368" s="11"/>
      <c r="T6368" s="10"/>
      <c r="U6368" s="10"/>
    </row>
    <row r="6369" spans="5:21" s="8" customFormat="1" ht="30" customHeight="1">
      <c r="E6369" s="10"/>
      <c r="K6369" s="10"/>
      <c r="M6369" s="10"/>
      <c r="N6369" s="11"/>
      <c r="O6369" s="11"/>
      <c r="P6369" s="19"/>
      <c r="Q6369" s="11"/>
      <c r="R6369" s="11"/>
      <c r="T6369" s="10"/>
      <c r="U6369" s="10"/>
    </row>
    <row r="6370" spans="5:21" s="8" customFormat="1" ht="30" customHeight="1">
      <c r="E6370" s="10"/>
      <c r="K6370" s="10"/>
      <c r="M6370" s="10"/>
      <c r="N6370" s="11"/>
      <c r="O6370" s="11"/>
      <c r="P6370" s="19"/>
      <c r="Q6370" s="11"/>
      <c r="R6370" s="11"/>
      <c r="T6370" s="10"/>
      <c r="U6370" s="10"/>
    </row>
    <row r="6371" spans="5:21" s="8" customFormat="1" ht="30" customHeight="1">
      <c r="E6371" s="10"/>
      <c r="K6371" s="10"/>
      <c r="M6371" s="10"/>
      <c r="N6371" s="11"/>
      <c r="O6371" s="11"/>
      <c r="P6371" s="19"/>
      <c r="Q6371" s="11"/>
      <c r="R6371" s="11"/>
      <c r="T6371" s="10"/>
      <c r="U6371" s="10"/>
    </row>
    <row r="6372" spans="5:21" s="8" customFormat="1" ht="30" customHeight="1">
      <c r="E6372" s="10"/>
      <c r="K6372" s="10"/>
      <c r="M6372" s="10"/>
      <c r="N6372" s="11"/>
      <c r="O6372" s="11"/>
      <c r="P6372" s="19"/>
      <c r="Q6372" s="11"/>
      <c r="R6372" s="11"/>
      <c r="T6372" s="10"/>
      <c r="U6372" s="10"/>
    </row>
    <row r="6373" spans="5:21" s="8" customFormat="1" ht="30" customHeight="1">
      <c r="E6373" s="10"/>
      <c r="K6373" s="10"/>
      <c r="M6373" s="10"/>
      <c r="N6373" s="11"/>
      <c r="O6373" s="11"/>
      <c r="P6373" s="19"/>
      <c r="Q6373" s="11"/>
      <c r="R6373" s="11"/>
      <c r="T6373" s="10"/>
      <c r="U6373" s="10"/>
    </row>
    <row r="6374" spans="5:21" s="8" customFormat="1" ht="30" customHeight="1">
      <c r="E6374" s="10"/>
      <c r="K6374" s="10"/>
      <c r="M6374" s="10"/>
      <c r="N6374" s="11"/>
      <c r="O6374" s="11"/>
      <c r="P6374" s="19"/>
      <c r="Q6374" s="11"/>
      <c r="R6374" s="11"/>
      <c r="T6374" s="10"/>
      <c r="U6374" s="10"/>
    </row>
    <row r="6375" spans="5:21" s="8" customFormat="1" ht="30" customHeight="1">
      <c r="E6375" s="10"/>
      <c r="K6375" s="10"/>
      <c r="M6375" s="10"/>
      <c r="N6375" s="11"/>
      <c r="O6375" s="11"/>
      <c r="P6375" s="19"/>
      <c r="Q6375" s="11"/>
      <c r="R6375" s="11"/>
      <c r="T6375" s="10"/>
      <c r="U6375" s="10"/>
    </row>
    <row r="6376" spans="5:21" s="8" customFormat="1" ht="30" customHeight="1">
      <c r="E6376" s="10"/>
      <c r="K6376" s="10"/>
      <c r="M6376" s="10"/>
      <c r="N6376" s="11"/>
      <c r="O6376" s="11"/>
      <c r="P6376" s="19"/>
      <c r="Q6376" s="11"/>
      <c r="R6376" s="11"/>
      <c r="T6376" s="10"/>
      <c r="U6376" s="10"/>
    </row>
    <row r="6377" spans="5:21" s="8" customFormat="1" ht="30" customHeight="1">
      <c r="E6377" s="10"/>
      <c r="K6377" s="10"/>
      <c r="M6377" s="10"/>
      <c r="N6377" s="11"/>
      <c r="O6377" s="11"/>
      <c r="P6377" s="19"/>
      <c r="Q6377" s="11"/>
      <c r="R6377" s="11"/>
      <c r="T6377" s="10"/>
      <c r="U6377" s="10"/>
    </row>
    <row r="6378" spans="5:21" s="8" customFormat="1" ht="30" customHeight="1">
      <c r="E6378" s="10"/>
      <c r="K6378" s="10"/>
      <c r="M6378" s="10"/>
      <c r="N6378" s="11"/>
      <c r="O6378" s="11"/>
      <c r="P6378" s="19"/>
      <c r="Q6378" s="11"/>
      <c r="R6378" s="11"/>
      <c r="T6378" s="10"/>
      <c r="U6378" s="10"/>
    </row>
    <row r="6379" spans="5:21" s="8" customFormat="1" ht="30" customHeight="1">
      <c r="E6379" s="10"/>
      <c r="K6379" s="10"/>
      <c r="M6379" s="10"/>
      <c r="N6379" s="11"/>
      <c r="O6379" s="11"/>
      <c r="P6379" s="19"/>
      <c r="Q6379" s="11"/>
      <c r="R6379" s="11"/>
      <c r="T6379" s="10"/>
      <c r="U6379" s="10"/>
    </row>
    <row r="6380" spans="5:21" s="8" customFormat="1" ht="30" customHeight="1">
      <c r="E6380" s="10"/>
      <c r="K6380" s="10"/>
      <c r="M6380" s="10"/>
      <c r="N6380" s="11"/>
      <c r="O6380" s="11"/>
      <c r="P6380" s="19"/>
      <c r="Q6380" s="11"/>
      <c r="R6380" s="11"/>
      <c r="T6380" s="10"/>
      <c r="U6380" s="10"/>
    </row>
    <row r="6381" spans="5:21" s="8" customFormat="1" ht="30" customHeight="1">
      <c r="E6381" s="10"/>
      <c r="K6381" s="10"/>
      <c r="M6381" s="10"/>
      <c r="N6381" s="11"/>
      <c r="O6381" s="11"/>
      <c r="P6381" s="19"/>
      <c r="Q6381" s="11"/>
      <c r="R6381" s="11"/>
      <c r="T6381" s="10"/>
      <c r="U6381" s="10"/>
    </row>
    <row r="6382" spans="5:21" s="8" customFormat="1" ht="30" customHeight="1">
      <c r="E6382" s="10"/>
      <c r="K6382" s="10"/>
      <c r="M6382" s="10"/>
      <c r="N6382" s="11"/>
      <c r="O6382" s="11"/>
      <c r="P6382" s="19"/>
      <c r="Q6382" s="11"/>
      <c r="R6382" s="11"/>
      <c r="T6382" s="10"/>
      <c r="U6382" s="10"/>
    </row>
    <row r="6383" spans="5:21" s="8" customFormat="1" ht="30" customHeight="1">
      <c r="E6383" s="10"/>
      <c r="K6383" s="10"/>
      <c r="M6383" s="10"/>
      <c r="N6383" s="11"/>
      <c r="O6383" s="11"/>
      <c r="P6383" s="19"/>
      <c r="Q6383" s="11"/>
      <c r="R6383" s="11"/>
      <c r="T6383" s="10"/>
      <c r="U6383" s="10"/>
    </row>
    <row r="6384" spans="5:21" s="8" customFormat="1" ht="30" customHeight="1">
      <c r="E6384" s="10"/>
      <c r="K6384" s="10"/>
      <c r="M6384" s="10"/>
      <c r="N6384" s="11"/>
      <c r="O6384" s="11"/>
      <c r="P6384" s="19"/>
      <c r="Q6384" s="11"/>
      <c r="R6384" s="11"/>
      <c r="T6384" s="10"/>
      <c r="U6384" s="10"/>
    </row>
    <row r="6385" spans="5:21" s="8" customFormat="1" ht="30" customHeight="1">
      <c r="E6385" s="10"/>
      <c r="K6385" s="10"/>
      <c r="M6385" s="10"/>
      <c r="N6385" s="11"/>
      <c r="O6385" s="11"/>
      <c r="P6385" s="19"/>
      <c r="Q6385" s="11"/>
      <c r="R6385" s="11"/>
      <c r="T6385" s="10"/>
      <c r="U6385" s="10"/>
    </row>
    <row r="6386" spans="5:21" s="8" customFormat="1" ht="30" customHeight="1">
      <c r="E6386" s="10"/>
      <c r="K6386" s="10"/>
      <c r="M6386" s="10"/>
      <c r="N6386" s="11"/>
      <c r="O6386" s="11"/>
      <c r="P6386" s="19"/>
      <c r="Q6386" s="11"/>
      <c r="R6386" s="11"/>
      <c r="T6386" s="10"/>
      <c r="U6386" s="10"/>
    </row>
    <row r="6387" spans="5:21" s="8" customFormat="1" ht="30" customHeight="1">
      <c r="E6387" s="10"/>
      <c r="K6387" s="10"/>
      <c r="M6387" s="10"/>
      <c r="N6387" s="11"/>
      <c r="O6387" s="11"/>
      <c r="P6387" s="19"/>
      <c r="Q6387" s="11"/>
      <c r="R6387" s="11"/>
      <c r="T6387" s="10"/>
      <c r="U6387" s="10"/>
    </row>
    <row r="6388" spans="5:21" s="8" customFormat="1" ht="30" customHeight="1">
      <c r="E6388" s="10"/>
      <c r="K6388" s="10"/>
      <c r="M6388" s="10"/>
      <c r="N6388" s="11"/>
      <c r="O6388" s="11"/>
      <c r="P6388" s="19"/>
      <c r="Q6388" s="11"/>
      <c r="R6388" s="11"/>
      <c r="T6388" s="10"/>
      <c r="U6388" s="10"/>
    </row>
    <row r="6389" spans="5:21" s="8" customFormat="1" ht="30" customHeight="1">
      <c r="E6389" s="10"/>
      <c r="K6389" s="10"/>
      <c r="M6389" s="10"/>
      <c r="N6389" s="11"/>
      <c r="O6389" s="11"/>
      <c r="P6389" s="19"/>
      <c r="Q6389" s="11"/>
      <c r="R6389" s="11"/>
      <c r="T6389" s="10"/>
      <c r="U6389" s="10"/>
    </row>
    <row r="6390" spans="5:21" s="8" customFormat="1" ht="30" customHeight="1">
      <c r="E6390" s="10"/>
      <c r="K6390" s="10"/>
      <c r="M6390" s="10"/>
      <c r="N6390" s="11"/>
      <c r="O6390" s="11"/>
      <c r="P6390" s="19"/>
      <c r="Q6390" s="11"/>
      <c r="R6390" s="11"/>
      <c r="T6390" s="10"/>
      <c r="U6390" s="10"/>
    </row>
    <row r="6391" spans="5:21" s="8" customFormat="1" ht="30" customHeight="1">
      <c r="E6391" s="10"/>
      <c r="K6391" s="10"/>
      <c r="M6391" s="10"/>
      <c r="N6391" s="11"/>
      <c r="O6391" s="11"/>
      <c r="P6391" s="19"/>
      <c r="Q6391" s="11"/>
      <c r="R6391" s="11"/>
      <c r="T6391" s="10"/>
      <c r="U6391" s="10"/>
    </row>
    <row r="6392" spans="5:21" s="8" customFormat="1" ht="30" customHeight="1">
      <c r="E6392" s="10"/>
      <c r="K6392" s="10"/>
      <c r="M6392" s="10"/>
      <c r="N6392" s="11"/>
      <c r="O6392" s="11"/>
      <c r="P6392" s="19"/>
      <c r="Q6392" s="11"/>
      <c r="R6392" s="11"/>
      <c r="T6392" s="10"/>
      <c r="U6392" s="10"/>
    </row>
    <row r="6393" spans="5:21" s="8" customFormat="1" ht="30" customHeight="1">
      <c r="E6393" s="10"/>
      <c r="K6393" s="10"/>
      <c r="M6393" s="10"/>
      <c r="N6393" s="11"/>
      <c r="O6393" s="11"/>
      <c r="P6393" s="19"/>
      <c r="Q6393" s="11"/>
      <c r="R6393" s="11"/>
      <c r="T6393" s="10"/>
      <c r="U6393" s="10"/>
    </row>
    <row r="6394" spans="5:21" s="8" customFormat="1" ht="30" customHeight="1">
      <c r="E6394" s="10"/>
      <c r="K6394" s="10"/>
      <c r="M6394" s="10"/>
      <c r="N6394" s="11"/>
      <c r="O6394" s="11"/>
      <c r="P6394" s="19"/>
      <c r="Q6394" s="11"/>
      <c r="R6394" s="11"/>
      <c r="T6394" s="10"/>
      <c r="U6394" s="10"/>
    </row>
    <row r="6395" spans="5:21" s="8" customFormat="1" ht="30" customHeight="1">
      <c r="E6395" s="10"/>
      <c r="K6395" s="10"/>
      <c r="M6395" s="10"/>
      <c r="N6395" s="11"/>
      <c r="O6395" s="11"/>
      <c r="P6395" s="19"/>
      <c r="Q6395" s="11"/>
      <c r="R6395" s="11"/>
      <c r="T6395" s="10"/>
      <c r="U6395" s="10"/>
    </row>
    <row r="6396" spans="5:21" s="8" customFormat="1" ht="30" customHeight="1">
      <c r="E6396" s="10"/>
      <c r="K6396" s="10"/>
      <c r="M6396" s="10"/>
      <c r="N6396" s="11"/>
      <c r="O6396" s="11"/>
      <c r="P6396" s="19"/>
      <c r="Q6396" s="11"/>
      <c r="R6396" s="11"/>
      <c r="T6396" s="10"/>
      <c r="U6396" s="10"/>
    </row>
    <row r="6397" spans="5:21" s="8" customFormat="1" ht="30" customHeight="1">
      <c r="E6397" s="10"/>
      <c r="K6397" s="10"/>
      <c r="M6397" s="10"/>
      <c r="N6397" s="11"/>
      <c r="O6397" s="11"/>
      <c r="P6397" s="19"/>
      <c r="Q6397" s="11"/>
      <c r="R6397" s="11"/>
      <c r="T6397" s="10"/>
      <c r="U6397" s="10"/>
    </row>
    <row r="6398" spans="5:21" s="8" customFormat="1" ht="30" customHeight="1">
      <c r="E6398" s="10"/>
      <c r="K6398" s="10"/>
      <c r="M6398" s="10"/>
      <c r="N6398" s="11"/>
      <c r="O6398" s="11"/>
      <c r="P6398" s="19"/>
      <c r="Q6398" s="11"/>
      <c r="R6398" s="11"/>
      <c r="T6398" s="10"/>
      <c r="U6398" s="10"/>
    </row>
    <row r="6399" spans="5:21" s="8" customFormat="1" ht="30" customHeight="1">
      <c r="E6399" s="10"/>
      <c r="K6399" s="10"/>
      <c r="M6399" s="10"/>
      <c r="N6399" s="11"/>
      <c r="O6399" s="11"/>
      <c r="P6399" s="19"/>
      <c r="Q6399" s="11"/>
      <c r="R6399" s="11"/>
      <c r="T6399" s="10"/>
      <c r="U6399" s="10"/>
    </row>
    <row r="6400" spans="5:21" s="8" customFormat="1" ht="30" customHeight="1">
      <c r="E6400" s="10"/>
      <c r="K6400" s="10"/>
      <c r="M6400" s="10"/>
      <c r="N6400" s="11"/>
      <c r="O6400" s="11"/>
      <c r="P6400" s="19"/>
      <c r="Q6400" s="11"/>
      <c r="R6400" s="11"/>
      <c r="T6400" s="10"/>
      <c r="U6400" s="10"/>
    </row>
    <row r="6401" spans="5:21" s="8" customFormat="1" ht="30" customHeight="1">
      <c r="E6401" s="10"/>
      <c r="K6401" s="10"/>
      <c r="M6401" s="10"/>
      <c r="N6401" s="11"/>
      <c r="O6401" s="11"/>
      <c r="P6401" s="19"/>
      <c r="Q6401" s="11"/>
      <c r="R6401" s="11"/>
      <c r="T6401" s="10"/>
      <c r="U6401" s="10"/>
    </row>
    <row r="6402" spans="5:21" s="8" customFormat="1" ht="30" customHeight="1">
      <c r="E6402" s="10"/>
      <c r="K6402" s="10"/>
      <c r="M6402" s="10"/>
      <c r="N6402" s="11"/>
      <c r="O6402" s="11"/>
      <c r="P6402" s="19"/>
      <c r="Q6402" s="11"/>
      <c r="R6402" s="11"/>
      <c r="T6402" s="10"/>
      <c r="U6402" s="10"/>
    </row>
    <row r="6403" spans="5:21" s="8" customFormat="1" ht="30" customHeight="1">
      <c r="E6403" s="10"/>
      <c r="K6403" s="10"/>
      <c r="M6403" s="10"/>
      <c r="N6403" s="11"/>
      <c r="O6403" s="11"/>
      <c r="P6403" s="19"/>
      <c r="Q6403" s="11"/>
      <c r="R6403" s="11"/>
      <c r="T6403" s="10"/>
      <c r="U6403" s="10"/>
    </row>
    <row r="6404" spans="5:21" s="8" customFormat="1" ht="30" customHeight="1">
      <c r="E6404" s="10"/>
      <c r="K6404" s="10"/>
      <c r="M6404" s="10"/>
      <c r="N6404" s="11"/>
      <c r="O6404" s="11"/>
      <c r="P6404" s="19"/>
      <c r="Q6404" s="11"/>
      <c r="R6404" s="11"/>
      <c r="T6404" s="10"/>
      <c r="U6404" s="10"/>
    </row>
    <row r="6405" spans="5:21" s="8" customFormat="1" ht="30" customHeight="1">
      <c r="E6405" s="10"/>
      <c r="K6405" s="10"/>
      <c r="M6405" s="10"/>
      <c r="N6405" s="11"/>
      <c r="O6405" s="11"/>
      <c r="P6405" s="19"/>
      <c r="Q6405" s="11"/>
      <c r="R6405" s="11"/>
      <c r="T6405" s="10"/>
      <c r="U6405" s="10"/>
    </row>
    <row r="6406" spans="5:21" s="8" customFormat="1" ht="30" customHeight="1">
      <c r="E6406" s="10"/>
      <c r="K6406" s="10"/>
      <c r="M6406" s="10"/>
      <c r="N6406" s="11"/>
      <c r="O6406" s="11"/>
      <c r="P6406" s="19"/>
      <c r="Q6406" s="11"/>
      <c r="R6406" s="11"/>
      <c r="T6406" s="10"/>
      <c r="U6406" s="10"/>
    </row>
    <row r="6407" spans="5:21" s="8" customFormat="1" ht="30" customHeight="1">
      <c r="E6407" s="10"/>
      <c r="K6407" s="10"/>
      <c r="M6407" s="10"/>
      <c r="N6407" s="11"/>
      <c r="O6407" s="11"/>
      <c r="P6407" s="19"/>
      <c r="Q6407" s="11"/>
      <c r="R6407" s="11"/>
      <c r="T6407" s="10"/>
      <c r="U6407" s="10"/>
    </row>
    <row r="6408" spans="5:21" s="8" customFormat="1" ht="30" customHeight="1">
      <c r="E6408" s="10"/>
      <c r="K6408" s="10"/>
      <c r="M6408" s="10"/>
      <c r="N6408" s="11"/>
      <c r="O6408" s="11"/>
      <c r="P6408" s="19"/>
      <c r="Q6408" s="11"/>
      <c r="R6408" s="11"/>
      <c r="T6408" s="10"/>
      <c r="U6408" s="10"/>
    </row>
    <row r="6409" spans="5:21" s="8" customFormat="1" ht="30" customHeight="1">
      <c r="E6409" s="10"/>
      <c r="K6409" s="10"/>
      <c r="M6409" s="10"/>
      <c r="N6409" s="11"/>
      <c r="O6409" s="11"/>
      <c r="P6409" s="19"/>
      <c r="Q6409" s="11"/>
      <c r="R6409" s="11"/>
      <c r="T6409" s="10"/>
      <c r="U6409" s="10"/>
    </row>
    <row r="6410" spans="5:21" s="8" customFormat="1" ht="30" customHeight="1">
      <c r="E6410" s="10"/>
      <c r="K6410" s="10"/>
      <c r="M6410" s="10"/>
      <c r="N6410" s="11"/>
      <c r="O6410" s="11"/>
      <c r="P6410" s="19"/>
      <c r="Q6410" s="11"/>
      <c r="R6410" s="11"/>
      <c r="T6410" s="10"/>
      <c r="U6410" s="10"/>
    </row>
    <row r="6411" spans="5:21" s="8" customFormat="1" ht="30" customHeight="1">
      <c r="E6411" s="10"/>
      <c r="K6411" s="10"/>
      <c r="M6411" s="10"/>
      <c r="N6411" s="11"/>
      <c r="O6411" s="11"/>
      <c r="P6411" s="19"/>
      <c r="Q6411" s="11"/>
      <c r="R6411" s="11"/>
      <c r="T6411" s="10"/>
      <c r="U6411" s="10"/>
    </row>
    <row r="6412" spans="5:21" s="8" customFormat="1" ht="30" customHeight="1">
      <c r="E6412" s="10"/>
      <c r="K6412" s="10"/>
      <c r="M6412" s="10"/>
      <c r="N6412" s="11"/>
      <c r="O6412" s="11"/>
      <c r="P6412" s="19"/>
      <c r="Q6412" s="11"/>
      <c r="R6412" s="11"/>
      <c r="T6412" s="10"/>
      <c r="U6412" s="10"/>
    </row>
    <row r="6413" spans="5:21" s="8" customFormat="1" ht="30" customHeight="1">
      <c r="E6413" s="10"/>
      <c r="K6413" s="10"/>
      <c r="M6413" s="10"/>
      <c r="N6413" s="11"/>
      <c r="O6413" s="11"/>
      <c r="P6413" s="19"/>
      <c r="Q6413" s="11"/>
      <c r="R6413" s="11"/>
      <c r="T6413" s="10"/>
      <c r="U6413" s="10"/>
    </row>
    <row r="6414" spans="5:21" s="8" customFormat="1" ht="30" customHeight="1">
      <c r="E6414" s="10"/>
      <c r="K6414" s="10"/>
      <c r="M6414" s="10"/>
      <c r="N6414" s="11"/>
      <c r="O6414" s="11"/>
      <c r="P6414" s="19"/>
      <c r="Q6414" s="11"/>
      <c r="R6414" s="11"/>
      <c r="T6414" s="10"/>
      <c r="U6414" s="10"/>
    </row>
    <row r="6415" spans="5:21" s="8" customFormat="1" ht="30" customHeight="1">
      <c r="E6415" s="10"/>
      <c r="K6415" s="10"/>
      <c r="M6415" s="10"/>
      <c r="N6415" s="11"/>
      <c r="O6415" s="11"/>
      <c r="P6415" s="19"/>
      <c r="Q6415" s="11"/>
      <c r="R6415" s="11"/>
      <c r="T6415" s="10"/>
      <c r="U6415" s="10"/>
    </row>
    <row r="6416" spans="5:21" s="8" customFormat="1" ht="30" customHeight="1">
      <c r="E6416" s="10"/>
      <c r="K6416" s="10"/>
      <c r="M6416" s="10"/>
      <c r="N6416" s="11"/>
      <c r="O6416" s="11"/>
      <c r="P6416" s="19"/>
      <c r="Q6416" s="11"/>
      <c r="R6416" s="11"/>
      <c r="T6416" s="10"/>
      <c r="U6416" s="10"/>
    </row>
    <row r="6417" spans="5:21" s="8" customFormat="1" ht="30" customHeight="1">
      <c r="E6417" s="10"/>
      <c r="K6417" s="10"/>
      <c r="M6417" s="10"/>
      <c r="N6417" s="11"/>
      <c r="O6417" s="11"/>
      <c r="P6417" s="19"/>
      <c r="Q6417" s="11"/>
      <c r="R6417" s="11"/>
      <c r="T6417" s="10"/>
      <c r="U6417" s="10"/>
    </row>
    <row r="6418" spans="5:21" s="8" customFormat="1" ht="30" customHeight="1">
      <c r="E6418" s="10"/>
      <c r="K6418" s="10"/>
      <c r="M6418" s="10"/>
      <c r="N6418" s="11"/>
      <c r="O6418" s="11"/>
      <c r="P6418" s="19"/>
      <c r="Q6418" s="11"/>
      <c r="R6418" s="11"/>
      <c r="T6418" s="10"/>
      <c r="U6418" s="10"/>
    </row>
    <row r="6419" spans="5:21" s="8" customFormat="1" ht="30" customHeight="1">
      <c r="E6419" s="10"/>
      <c r="K6419" s="10"/>
      <c r="M6419" s="10"/>
      <c r="N6419" s="11"/>
      <c r="O6419" s="11"/>
      <c r="P6419" s="19"/>
      <c r="Q6419" s="11"/>
      <c r="R6419" s="11"/>
      <c r="T6419" s="10"/>
      <c r="U6419" s="10"/>
    </row>
    <row r="6420" spans="5:21" s="8" customFormat="1" ht="30" customHeight="1">
      <c r="E6420" s="10"/>
      <c r="K6420" s="10"/>
      <c r="M6420" s="10"/>
      <c r="N6420" s="11"/>
      <c r="O6420" s="11"/>
      <c r="P6420" s="19"/>
      <c r="Q6420" s="11"/>
      <c r="R6420" s="11"/>
      <c r="T6420" s="10"/>
      <c r="U6420" s="10"/>
    </row>
    <row r="6421" spans="5:21" s="8" customFormat="1" ht="30" customHeight="1">
      <c r="E6421" s="10"/>
      <c r="K6421" s="10"/>
      <c r="M6421" s="10"/>
      <c r="N6421" s="11"/>
      <c r="O6421" s="11"/>
      <c r="P6421" s="19"/>
      <c r="Q6421" s="11"/>
      <c r="R6421" s="11"/>
      <c r="T6421" s="10"/>
      <c r="U6421" s="10"/>
    </row>
    <row r="6422" spans="5:21" s="8" customFormat="1" ht="30" customHeight="1">
      <c r="E6422" s="10"/>
      <c r="K6422" s="10"/>
      <c r="M6422" s="10"/>
      <c r="N6422" s="11"/>
      <c r="O6422" s="11"/>
      <c r="P6422" s="19"/>
      <c r="Q6422" s="11"/>
      <c r="R6422" s="11"/>
      <c r="T6422" s="10"/>
      <c r="U6422" s="10"/>
    </row>
    <row r="6423" spans="5:21" s="8" customFormat="1" ht="30" customHeight="1">
      <c r="E6423" s="10"/>
      <c r="K6423" s="10"/>
      <c r="M6423" s="10"/>
      <c r="N6423" s="11"/>
      <c r="O6423" s="11"/>
      <c r="P6423" s="19"/>
      <c r="Q6423" s="11"/>
      <c r="R6423" s="11"/>
      <c r="T6423" s="10"/>
      <c r="U6423" s="10"/>
    </row>
    <row r="6424" spans="5:21" s="8" customFormat="1" ht="30" customHeight="1">
      <c r="E6424" s="10"/>
      <c r="K6424" s="10"/>
      <c r="M6424" s="10"/>
      <c r="N6424" s="11"/>
      <c r="O6424" s="11"/>
      <c r="P6424" s="19"/>
      <c r="Q6424" s="11"/>
      <c r="R6424" s="11"/>
      <c r="T6424" s="10"/>
      <c r="U6424" s="10"/>
    </row>
    <row r="6425" spans="5:21" s="8" customFormat="1" ht="30" customHeight="1">
      <c r="E6425" s="10"/>
      <c r="K6425" s="10"/>
      <c r="M6425" s="10"/>
      <c r="N6425" s="11"/>
      <c r="O6425" s="11"/>
      <c r="P6425" s="19"/>
      <c r="Q6425" s="11"/>
      <c r="R6425" s="11"/>
      <c r="T6425" s="10"/>
      <c r="U6425" s="10"/>
    </row>
    <row r="6426" spans="5:21" s="8" customFormat="1" ht="30" customHeight="1">
      <c r="E6426" s="10"/>
      <c r="K6426" s="10"/>
      <c r="M6426" s="10"/>
      <c r="N6426" s="11"/>
      <c r="O6426" s="11"/>
      <c r="P6426" s="19"/>
      <c r="Q6426" s="11"/>
      <c r="R6426" s="11"/>
      <c r="T6426" s="10"/>
      <c r="U6426" s="10"/>
    </row>
    <row r="6427" spans="5:21" s="8" customFormat="1" ht="30" customHeight="1">
      <c r="E6427" s="10"/>
      <c r="K6427" s="10"/>
      <c r="M6427" s="10"/>
      <c r="N6427" s="11"/>
      <c r="O6427" s="11"/>
      <c r="P6427" s="19"/>
      <c r="Q6427" s="11"/>
      <c r="R6427" s="11"/>
      <c r="T6427" s="10"/>
      <c r="U6427" s="10"/>
    </row>
    <row r="6428" spans="5:21" s="8" customFormat="1" ht="30" customHeight="1">
      <c r="E6428" s="10"/>
      <c r="K6428" s="10"/>
      <c r="M6428" s="10"/>
      <c r="N6428" s="11"/>
      <c r="O6428" s="11"/>
      <c r="P6428" s="19"/>
      <c r="Q6428" s="11"/>
      <c r="R6428" s="11"/>
      <c r="T6428" s="10"/>
      <c r="U6428" s="10"/>
    </row>
    <row r="6429" spans="5:21" s="8" customFormat="1" ht="30" customHeight="1">
      <c r="E6429" s="10"/>
      <c r="K6429" s="10"/>
      <c r="M6429" s="10"/>
      <c r="N6429" s="11"/>
      <c r="O6429" s="11"/>
      <c r="P6429" s="19"/>
      <c r="Q6429" s="11"/>
      <c r="R6429" s="11"/>
      <c r="T6429" s="10"/>
      <c r="U6429" s="10"/>
    </row>
    <row r="6430" spans="5:21" s="8" customFormat="1" ht="30" customHeight="1">
      <c r="E6430" s="10"/>
      <c r="K6430" s="10"/>
      <c r="M6430" s="10"/>
      <c r="N6430" s="11"/>
      <c r="O6430" s="11"/>
      <c r="P6430" s="19"/>
      <c r="Q6430" s="11"/>
      <c r="R6430" s="11"/>
      <c r="T6430" s="10"/>
      <c r="U6430" s="10"/>
    </row>
    <row r="6431" spans="5:21" s="8" customFormat="1" ht="30" customHeight="1">
      <c r="E6431" s="10"/>
      <c r="K6431" s="10"/>
      <c r="M6431" s="10"/>
      <c r="N6431" s="11"/>
      <c r="O6431" s="11"/>
      <c r="P6431" s="19"/>
      <c r="Q6431" s="11"/>
      <c r="R6431" s="11"/>
      <c r="T6431" s="10"/>
      <c r="U6431" s="10"/>
    </row>
    <row r="6432" spans="5:21" s="8" customFormat="1" ht="30" customHeight="1">
      <c r="E6432" s="10"/>
      <c r="K6432" s="10"/>
      <c r="M6432" s="10"/>
      <c r="N6432" s="11"/>
      <c r="O6432" s="11"/>
      <c r="P6432" s="19"/>
      <c r="Q6432" s="11"/>
      <c r="R6432" s="11"/>
      <c r="T6432" s="10"/>
      <c r="U6432" s="10"/>
    </row>
    <row r="6433" spans="5:21" s="8" customFormat="1" ht="30" customHeight="1">
      <c r="E6433" s="10"/>
      <c r="K6433" s="10"/>
      <c r="M6433" s="10"/>
      <c r="N6433" s="11"/>
      <c r="O6433" s="11"/>
      <c r="P6433" s="19"/>
      <c r="Q6433" s="11"/>
      <c r="R6433" s="11"/>
      <c r="T6433" s="10"/>
      <c r="U6433" s="10"/>
    </row>
    <row r="6434" spans="5:21" s="8" customFormat="1" ht="30" customHeight="1">
      <c r="E6434" s="10"/>
      <c r="K6434" s="10"/>
      <c r="M6434" s="10"/>
      <c r="N6434" s="11"/>
      <c r="O6434" s="11"/>
      <c r="P6434" s="19"/>
      <c r="Q6434" s="11"/>
      <c r="R6434" s="11"/>
      <c r="T6434" s="10"/>
      <c r="U6434" s="10"/>
    </row>
    <row r="6435" spans="5:21" s="8" customFormat="1" ht="30" customHeight="1">
      <c r="E6435" s="10"/>
      <c r="K6435" s="10"/>
      <c r="M6435" s="10"/>
      <c r="N6435" s="11"/>
      <c r="O6435" s="11"/>
      <c r="P6435" s="19"/>
      <c r="Q6435" s="11"/>
      <c r="R6435" s="11"/>
      <c r="T6435" s="10"/>
      <c r="U6435" s="10"/>
    </row>
    <row r="6436" spans="5:21" s="8" customFormat="1" ht="30" customHeight="1">
      <c r="E6436" s="10"/>
      <c r="K6436" s="10"/>
      <c r="M6436" s="10"/>
      <c r="N6436" s="11"/>
      <c r="O6436" s="11"/>
      <c r="P6436" s="19"/>
      <c r="Q6436" s="11"/>
      <c r="R6436" s="11"/>
      <c r="T6436" s="10"/>
      <c r="U6436" s="10"/>
    </row>
    <row r="6437" spans="5:21" s="8" customFormat="1" ht="30" customHeight="1">
      <c r="E6437" s="10"/>
      <c r="K6437" s="10"/>
      <c r="M6437" s="10"/>
      <c r="N6437" s="11"/>
      <c r="O6437" s="11"/>
      <c r="P6437" s="19"/>
      <c r="Q6437" s="11"/>
      <c r="R6437" s="11"/>
      <c r="T6437" s="10"/>
      <c r="U6437" s="10"/>
    </row>
    <row r="6438" spans="5:21" s="8" customFormat="1" ht="30" customHeight="1">
      <c r="E6438" s="10"/>
      <c r="K6438" s="10"/>
      <c r="M6438" s="10"/>
      <c r="N6438" s="11"/>
      <c r="O6438" s="11"/>
      <c r="P6438" s="19"/>
      <c r="Q6438" s="11"/>
      <c r="R6438" s="11"/>
      <c r="T6438" s="10"/>
      <c r="U6438" s="10"/>
    </row>
    <row r="6439" spans="5:21" s="8" customFormat="1" ht="30" customHeight="1">
      <c r="E6439" s="10"/>
      <c r="K6439" s="10"/>
      <c r="M6439" s="10"/>
      <c r="N6439" s="11"/>
      <c r="O6439" s="11"/>
      <c r="P6439" s="19"/>
      <c r="Q6439" s="11"/>
      <c r="R6439" s="11"/>
      <c r="T6439" s="10"/>
      <c r="U6439" s="10"/>
    </row>
    <row r="6440" spans="5:21" s="8" customFormat="1" ht="30" customHeight="1">
      <c r="E6440" s="10"/>
      <c r="K6440" s="10"/>
      <c r="M6440" s="10"/>
      <c r="N6440" s="11"/>
      <c r="O6440" s="11"/>
      <c r="P6440" s="19"/>
      <c r="Q6440" s="11"/>
      <c r="R6440" s="11"/>
      <c r="T6440" s="10"/>
      <c r="U6440" s="10"/>
    </row>
    <row r="6441" spans="5:21" s="8" customFormat="1" ht="30" customHeight="1">
      <c r="E6441" s="10"/>
      <c r="K6441" s="10"/>
      <c r="M6441" s="10"/>
      <c r="N6441" s="11"/>
      <c r="O6441" s="11"/>
      <c r="P6441" s="19"/>
      <c r="Q6441" s="11"/>
      <c r="R6441" s="11"/>
      <c r="T6441" s="10"/>
      <c r="U6441" s="10"/>
    </row>
    <row r="6442" spans="5:21" s="8" customFormat="1" ht="30" customHeight="1">
      <c r="E6442" s="10"/>
      <c r="K6442" s="10"/>
      <c r="M6442" s="10"/>
      <c r="N6442" s="11"/>
      <c r="O6442" s="11"/>
      <c r="P6442" s="19"/>
      <c r="Q6442" s="11"/>
      <c r="R6442" s="11"/>
      <c r="T6442" s="10"/>
      <c r="U6442" s="10"/>
    </row>
    <row r="6443" spans="5:21" s="8" customFormat="1" ht="30" customHeight="1">
      <c r="E6443" s="10"/>
      <c r="K6443" s="10"/>
      <c r="M6443" s="10"/>
      <c r="N6443" s="11"/>
      <c r="O6443" s="11"/>
      <c r="P6443" s="19"/>
      <c r="Q6443" s="11"/>
      <c r="R6443" s="11"/>
      <c r="T6443" s="10"/>
      <c r="U6443" s="10"/>
    </row>
    <row r="6444" spans="5:21" s="8" customFormat="1" ht="30" customHeight="1">
      <c r="E6444" s="10"/>
      <c r="K6444" s="10"/>
      <c r="M6444" s="10"/>
      <c r="N6444" s="11"/>
      <c r="O6444" s="11"/>
      <c r="P6444" s="19"/>
      <c r="Q6444" s="11"/>
      <c r="R6444" s="11"/>
      <c r="T6444" s="10"/>
      <c r="U6444" s="10"/>
    </row>
    <row r="6445" spans="5:21" s="8" customFormat="1" ht="30" customHeight="1">
      <c r="E6445" s="10"/>
      <c r="K6445" s="10"/>
      <c r="M6445" s="10"/>
      <c r="N6445" s="11"/>
      <c r="O6445" s="11"/>
      <c r="P6445" s="19"/>
      <c r="Q6445" s="11"/>
      <c r="R6445" s="11"/>
      <c r="T6445" s="10"/>
      <c r="U6445" s="10"/>
    </row>
    <row r="6446" spans="5:21" s="8" customFormat="1" ht="30" customHeight="1">
      <c r="E6446" s="10"/>
      <c r="K6446" s="10"/>
      <c r="M6446" s="10"/>
      <c r="N6446" s="11"/>
      <c r="O6446" s="11"/>
      <c r="P6446" s="19"/>
      <c r="Q6446" s="11"/>
      <c r="R6446" s="11"/>
      <c r="T6446" s="10"/>
      <c r="U6446" s="10"/>
    </row>
    <row r="6447" spans="5:21" s="8" customFormat="1" ht="30" customHeight="1">
      <c r="E6447" s="10"/>
      <c r="K6447" s="10"/>
      <c r="M6447" s="10"/>
      <c r="N6447" s="11"/>
      <c r="O6447" s="11"/>
      <c r="P6447" s="19"/>
      <c r="Q6447" s="11"/>
      <c r="R6447" s="11"/>
      <c r="T6447" s="10"/>
      <c r="U6447" s="10"/>
    </row>
    <row r="6448" spans="5:21" s="8" customFormat="1" ht="30" customHeight="1">
      <c r="E6448" s="10"/>
      <c r="K6448" s="10"/>
      <c r="M6448" s="10"/>
      <c r="N6448" s="11"/>
      <c r="O6448" s="11"/>
      <c r="P6448" s="19"/>
      <c r="Q6448" s="11"/>
      <c r="R6448" s="11"/>
      <c r="T6448" s="10"/>
      <c r="U6448" s="10"/>
    </row>
    <row r="6449" spans="5:21" s="8" customFormat="1" ht="30" customHeight="1">
      <c r="E6449" s="10"/>
      <c r="K6449" s="10"/>
      <c r="M6449" s="10"/>
      <c r="N6449" s="11"/>
      <c r="O6449" s="11"/>
      <c r="P6449" s="19"/>
      <c r="Q6449" s="11"/>
      <c r="R6449" s="11"/>
      <c r="T6449" s="10"/>
      <c r="U6449" s="10"/>
    </row>
    <row r="6450" spans="5:21" s="8" customFormat="1" ht="30" customHeight="1">
      <c r="E6450" s="10"/>
      <c r="K6450" s="10"/>
      <c r="M6450" s="10"/>
      <c r="N6450" s="11"/>
      <c r="O6450" s="11"/>
      <c r="P6450" s="19"/>
      <c r="Q6450" s="11"/>
      <c r="R6450" s="11"/>
      <c r="T6450" s="10"/>
      <c r="U6450" s="10"/>
    </row>
    <row r="6451" spans="5:21" s="8" customFormat="1" ht="30" customHeight="1">
      <c r="E6451" s="10"/>
      <c r="K6451" s="10"/>
      <c r="M6451" s="10"/>
      <c r="N6451" s="11"/>
      <c r="O6451" s="11"/>
      <c r="P6451" s="19"/>
      <c r="Q6451" s="11"/>
      <c r="R6451" s="11"/>
      <c r="T6451" s="10"/>
      <c r="U6451" s="10"/>
    </row>
    <row r="6452" spans="5:21" s="8" customFormat="1" ht="30" customHeight="1">
      <c r="E6452" s="10"/>
      <c r="K6452" s="10"/>
      <c r="M6452" s="10"/>
      <c r="N6452" s="11"/>
      <c r="O6452" s="11"/>
      <c r="P6452" s="19"/>
      <c r="Q6452" s="11"/>
      <c r="R6452" s="11"/>
      <c r="T6452" s="10"/>
      <c r="U6452" s="10"/>
    </row>
    <row r="6453" spans="5:21" s="8" customFormat="1" ht="30" customHeight="1">
      <c r="E6453" s="10"/>
      <c r="K6453" s="10"/>
      <c r="M6453" s="10"/>
      <c r="N6453" s="11"/>
      <c r="O6453" s="11"/>
      <c r="P6453" s="19"/>
      <c r="Q6453" s="11"/>
      <c r="R6453" s="11"/>
      <c r="T6453" s="10"/>
      <c r="U6453" s="10"/>
    </row>
    <row r="6454" spans="5:21" s="8" customFormat="1" ht="30" customHeight="1">
      <c r="E6454" s="10"/>
      <c r="K6454" s="10"/>
      <c r="M6454" s="10"/>
      <c r="N6454" s="11"/>
      <c r="O6454" s="11"/>
      <c r="P6454" s="19"/>
      <c r="Q6454" s="11"/>
      <c r="R6454" s="11"/>
      <c r="T6454" s="10"/>
      <c r="U6454" s="10"/>
    </row>
    <row r="6455" spans="5:21" s="8" customFormat="1" ht="30" customHeight="1">
      <c r="E6455" s="10"/>
      <c r="K6455" s="10"/>
      <c r="M6455" s="10"/>
      <c r="N6455" s="11"/>
      <c r="O6455" s="11"/>
      <c r="P6455" s="19"/>
      <c r="Q6455" s="11"/>
      <c r="R6455" s="11"/>
      <c r="T6455" s="10"/>
      <c r="U6455" s="10"/>
    </row>
    <row r="6456" spans="5:21" s="8" customFormat="1" ht="30" customHeight="1">
      <c r="E6456" s="10"/>
      <c r="K6456" s="10"/>
      <c r="M6456" s="10"/>
      <c r="N6456" s="11"/>
      <c r="O6456" s="11"/>
      <c r="P6456" s="19"/>
      <c r="Q6456" s="11"/>
      <c r="R6456" s="11"/>
      <c r="T6456" s="10"/>
      <c r="U6456" s="10"/>
    </row>
    <row r="6457" spans="5:21" s="8" customFormat="1" ht="30" customHeight="1">
      <c r="E6457" s="10"/>
      <c r="K6457" s="10"/>
      <c r="M6457" s="10"/>
      <c r="N6457" s="11"/>
      <c r="O6457" s="11"/>
      <c r="P6457" s="19"/>
      <c r="Q6457" s="11"/>
      <c r="R6457" s="11"/>
      <c r="T6457" s="10"/>
      <c r="U6457" s="10"/>
    </row>
    <row r="6458" spans="5:21" s="8" customFormat="1" ht="30" customHeight="1">
      <c r="E6458" s="10"/>
      <c r="K6458" s="10"/>
      <c r="M6458" s="10"/>
      <c r="N6458" s="11"/>
      <c r="O6458" s="11"/>
      <c r="P6458" s="19"/>
      <c r="Q6458" s="11"/>
      <c r="R6458" s="11"/>
      <c r="T6458" s="10"/>
      <c r="U6458" s="10"/>
    </row>
    <row r="6459" spans="5:21" s="8" customFormat="1" ht="30" customHeight="1">
      <c r="E6459" s="10"/>
      <c r="K6459" s="10"/>
      <c r="M6459" s="10"/>
      <c r="N6459" s="11"/>
      <c r="O6459" s="11"/>
      <c r="P6459" s="19"/>
      <c r="Q6459" s="11"/>
      <c r="R6459" s="11"/>
      <c r="T6459" s="10"/>
      <c r="U6459" s="10"/>
    </row>
    <row r="6460" spans="5:21" s="8" customFormat="1" ht="30" customHeight="1">
      <c r="E6460" s="10"/>
      <c r="K6460" s="10"/>
      <c r="M6460" s="10"/>
      <c r="N6460" s="11"/>
      <c r="O6460" s="11"/>
      <c r="P6460" s="19"/>
      <c r="Q6460" s="11"/>
      <c r="R6460" s="11"/>
      <c r="T6460" s="10"/>
      <c r="U6460" s="10"/>
    </row>
    <row r="6461" spans="5:21" s="8" customFormat="1" ht="30" customHeight="1">
      <c r="E6461" s="10"/>
      <c r="K6461" s="10"/>
      <c r="M6461" s="10"/>
      <c r="N6461" s="11"/>
      <c r="O6461" s="11"/>
      <c r="P6461" s="19"/>
      <c r="Q6461" s="11"/>
      <c r="R6461" s="11"/>
      <c r="T6461" s="10"/>
      <c r="U6461" s="10"/>
    </row>
    <row r="6462" spans="5:21" s="8" customFormat="1" ht="30" customHeight="1">
      <c r="E6462" s="10"/>
      <c r="K6462" s="10"/>
      <c r="M6462" s="10"/>
      <c r="N6462" s="11"/>
      <c r="O6462" s="11"/>
      <c r="P6462" s="19"/>
      <c r="Q6462" s="11"/>
      <c r="R6462" s="11"/>
      <c r="T6462" s="10"/>
      <c r="U6462" s="10"/>
    </row>
    <row r="6463" spans="5:21" s="8" customFormat="1" ht="30" customHeight="1">
      <c r="E6463" s="10"/>
      <c r="K6463" s="10"/>
      <c r="M6463" s="10"/>
      <c r="N6463" s="11"/>
      <c r="O6463" s="11"/>
      <c r="P6463" s="19"/>
      <c r="Q6463" s="11"/>
      <c r="R6463" s="11"/>
      <c r="T6463" s="10"/>
      <c r="U6463" s="10"/>
    </row>
    <row r="6464" spans="5:21" s="8" customFormat="1" ht="30" customHeight="1">
      <c r="E6464" s="10"/>
      <c r="K6464" s="10"/>
      <c r="M6464" s="10"/>
      <c r="N6464" s="11"/>
      <c r="O6464" s="11"/>
      <c r="P6464" s="19"/>
      <c r="Q6464" s="11"/>
      <c r="R6464" s="11"/>
      <c r="T6464" s="10"/>
      <c r="U6464" s="10"/>
    </row>
    <row r="6465" spans="5:21" s="8" customFormat="1" ht="30" customHeight="1">
      <c r="E6465" s="10"/>
      <c r="K6465" s="10"/>
      <c r="M6465" s="10"/>
      <c r="N6465" s="11"/>
      <c r="O6465" s="11"/>
      <c r="P6465" s="19"/>
      <c r="Q6465" s="11"/>
      <c r="R6465" s="11"/>
      <c r="T6465" s="10"/>
      <c r="U6465" s="10"/>
    </row>
    <row r="6466" spans="5:21" s="8" customFormat="1" ht="30" customHeight="1">
      <c r="E6466" s="10"/>
      <c r="K6466" s="10"/>
      <c r="M6466" s="10"/>
      <c r="N6466" s="11"/>
      <c r="O6466" s="11"/>
      <c r="P6466" s="19"/>
      <c r="Q6466" s="11"/>
      <c r="R6466" s="11"/>
      <c r="T6466" s="10"/>
      <c r="U6466" s="10"/>
    </row>
    <row r="6467" spans="5:21" s="8" customFormat="1" ht="30" customHeight="1">
      <c r="E6467" s="10"/>
      <c r="K6467" s="10"/>
      <c r="M6467" s="10"/>
      <c r="N6467" s="11"/>
      <c r="O6467" s="11"/>
      <c r="P6467" s="19"/>
      <c r="Q6467" s="11"/>
      <c r="R6467" s="11"/>
      <c r="T6467" s="10"/>
      <c r="U6467" s="10"/>
    </row>
    <row r="6468" spans="5:21" s="8" customFormat="1" ht="30" customHeight="1">
      <c r="E6468" s="10"/>
      <c r="K6468" s="10"/>
      <c r="M6468" s="10"/>
      <c r="N6468" s="11"/>
      <c r="O6468" s="11"/>
      <c r="P6468" s="19"/>
      <c r="Q6468" s="11"/>
      <c r="R6468" s="11"/>
      <c r="T6468" s="10"/>
      <c r="U6468" s="10"/>
    </row>
    <row r="6469" spans="5:21" s="8" customFormat="1" ht="30" customHeight="1">
      <c r="E6469" s="10"/>
      <c r="K6469" s="10"/>
      <c r="M6469" s="10"/>
      <c r="N6469" s="11"/>
      <c r="O6469" s="11"/>
      <c r="P6469" s="19"/>
      <c r="Q6469" s="11"/>
      <c r="R6469" s="11"/>
      <c r="T6469" s="10"/>
      <c r="U6469" s="10"/>
    </row>
    <row r="6470" spans="5:21" s="8" customFormat="1" ht="30" customHeight="1">
      <c r="E6470" s="10"/>
      <c r="K6470" s="10"/>
      <c r="M6470" s="10"/>
      <c r="N6470" s="11"/>
      <c r="O6470" s="11"/>
      <c r="P6470" s="19"/>
      <c r="Q6470" s="11"/>
      <c r="R6470" s="11"/>
      <c r="T6470" s="10"/>
      <c r="U6470" s="10"/>
    </row>
    <row r="6471" spans="5:21" s="8" customFormat="1" ht="30" customHeight="1">
      <c r="E6471" s="10"/>
      <c r="K6471" s="10"/>
      <c r="M6471" s="10"/>
      <c r="N6471" s="11"/>
      <c r="O6471" s="11"/>
      <c r="P6471" s="19"/>
      <c r="Q6471" s="11"/>
      <c r="R6471" s="11"/>
      <c r="T6471" s="10"/>
      <c r="U6471" s="10"/>
    </row>
    <row r="6472" spans="5:21" s="8" customFormat="1" ht="30" customHeight="1">
      <c r="E6472" s="10"/>
      <c r="K6472" s="10"/>
      <c r="M6472" s="10"/>
      <c r="N6472" s="11"/>
      <c r="O6472" s="11"/>
      <c r="P6472" s="19"/>
      <c r="Q6472" s="11"/>
      <c r="R6472" s="11"/>
      <c r="T6472" s="10"/>
      <c r="U6472" s="10"/>
    </row>
    <row r="6473" spans="5:21" s="8" customFormat="1" ht="30" customHeight="1">
      <c r="E6473" s="10"/>
      <c r="K6473" s="10"/>
      <c r="M6473" s="10"/>
      <c r="N6473" s="11"/>
      <c r="O6473" s="11"/>
      <c r="P6473" s="19"/>
      <c r="Q6473" s="11"/>
      <c r="R6473" s="11"/>
      <c r="T6473" s="10"/>
      <c r="U6473" s="10"/>
    </row>
    <row r="6474" spans="5:21" s="8" customFormat="1" ht="30" customHeight="1">
      <c r="E6474" s="10"/>
      <c r="K6474" s="10"/>
      <c r="M6474" s="10"/>
      <c r="N6474" s="11"/>
      <c r="O6474" s="11"/>
      <c r="P6474" s="19"/>
      <c r="Q6474" s="11"/>
      <c r="R6474" s="11"/>
      <c r="T6474" s="10"/>
      <c r="U6474" s="10"/>
    </row>
    <row r="6475" spans="5:21" s="8" customFormat="1" ht="30" customHeight="1">
      <c r="E6475" s="10"/>
      <c r="K6475" s="10"/>
      <c r="M6475" s="10"/>
      <c r="N6475" s="11"/>
      <c r="O6475" s="11"/>
      <c r="P6475" s="19"/>
      <c r="Q6475" s="11"/>
      <c r="R6475" s="11"/>
      <c r="T6475" s="10"/>
      <c r="U6475" s="10"/>
    </row>
    <row r="6476" spans="5:21" s="8" customFormat="1" ht="30" customHeight="1">
      <c r="E6476" s="10"/>
      <c r="K6476" s="10"/>
      <c r="M6476" s="10"/>
      <c r="N6476" s="11"/>
      <c r="O6476" s="11"/>
      <c r="P6476" s="19"/>
      <c r="Q6476" s="11"/>
      <c r="R6476" s="11"/>
      <c r="T6476" s="10"/>
      <c r="U6476" s="10"/>
    </row>
    <row r="6477" spans="5:21" s="8" customFormat="1" ht="30" customHeight="1">
      <c r="E6477" s="10"/>
      <c r="K6477" s="10"/>
      <c r="M6477" s="10"/>
      <c r="N6477" s="11"/>
      <c r="O6477" s="11"/>
      <c r="P6477" s="19"/>
      <c r="Q6477" s="11"/>
      <c r="R6477" s="11"/>
      <c r="T6477" s="10"/>
      <c r="U6477" s="10"/>
    </row>
    <row r="6478" spans="5:21" s="8" customFormat="1" ht="30" customHeight="1">
      <c r="E6478" s="10"/>
      <c r="K6478" s="10"/>
      <c r="M6478" s="10"/>
      <c r="N6478" s="11"/>
      <c r="O6478" s="11"/>
      <c r="P6478" s="19"/>
      <c r="Q6478" s="11"/>
      <c r="R6478" s="11"/>
      <c r="T6478" s="10"/>
      <c r="U6478" s="10"/>
    </row>
    <row r="6479" spans="5:21" s="8" customFormat="1" ht="30" customHeight="1">
      <c r="E6479" s="10"/>
      <c r="K6479" s="10"/>
      <c r="M6479" s="10"/>
      <c r="N6479" s="11"/>
      <c r="O6479" s="11"/>
      <c r="P6479" s="19"/>
      <c r="Q6479" s="11"/>
      <c r="R6479" s="11"/>
      <c r="T6479" s="10"/>
      <c r="U6479" s="10"/>
    </row>
    <row r="6480" spans="5:21" s="8" customFormat="1" ht="30" customHeight="1">
      <c r="E6480" s="10"/>
      <c r="K6480" s="10"/>
      <c r="M6480" s="10"/>
      <c r="N6480" s="11"/>
      <c r="O6480" s="11"/>
      <c r="P6480" s="19"/>
      <c r="Q6480" s="11"/>
      <c r="R6480" s="11"/>
      <c r="T6480" s="10"/>
      <c r="U6480" s="10"/>
    </row>
    <row r="6481" spans="5:21" s="8" customFormat="1" ht="30" customHeight="1">
      <c r="E6481" s="10"/>
      <c r="K6481" s="10"/>
      <c r="M6481" s="10"/>
      <c r="N6481" s="11"/>
      <c r="O6481" s="11"/>
      <c r="P6481" s="19"/>
      <c r="Q6481" s="11"/>
      <c r="R6481" s="11"/>
      <c r="T6481" s="10"/>
      <c r="U6481" s="10"/>
    </row>
    <row r="6482" spans="5:21" s="8" customFormat="1" ht="30" customHeight="1">
      <c r="E6482" s="10"/>
      <c r="K6482" s="10"/>
      <c r="M6482" s="10"/>
      <c r="N6482" s="11"/>
      <c r="O6482" s="11"/>
      <c r="P6482" s="19"/>
      <c r="Q6482" s="11"/>
      <c r="R6482" s="11"/>
      <c r="T6482" s="10"/>
      <c r="U6482" s="10"/>
    </row>
    <row r="6483" spans="5:21" s="8" customFormat="1" ht="30" customHeight="1">
      <c r="E6483" s="10"/>
      <c r="K6483" s="10"/>
      <c r="M6483" s="10"/>
      <c r="N6483" s="11"/>
      <c r="O6483" s="11"/>
      <c r="P6483" s="19"/>
      <c r="Q6483" s="11"/>
      <c r="R6483" s="11"/>
      <c r="T6483" s="10"/>
      <c r="U6483" s="10"/>
    </row>
    <row r="6484" spans="5:21" s="8" customFormat="1" ht="30" customHeight="1">
      <c r="E6484" s="10"/>
      <c r="K6484" s="10"/>
      <c r="M6484" s="10"/>
      <c r="N6484" s="11"/>
      <c r="O6484" s="11"/>
      <c r="P6484" s="19"/>
      <c r="Q6484" s="11"/>
      <c r="R6484" s="11"/>
      <c r="T6484" s="10"/>
      <c r="U6484" s="10"/>
    </row>
    <row r="6485" spans="5:21" s="8" customFormat="1" ht="30" customHeight="1">
      <c r="E6485" s="10"/>
      <c r="K6485" s="10"/>
      <c r="M6485" s="10"/>
      <c r="N6485" s="11"/>
      <c r="O6485" s="11"/>
      <c r="P6485" s="19"/>
      <c r="Q6485" s="11"/>
      <c r="R6485" s="11"/>
      <c r="T6485" s="10"/>
      <c r="U6485" s="10"/>
    </row>
    <row r="6486" spans="5:21" s="8" customFormat="1" ht="30" customHeight="1">
      <c r="E6486" s="10"/>
      <c r="K6486" s="10"/>
      <c r="M6486" s="10"/>
      <c r="N6486" s="11"/>
      <c r="O6486" s="11"/>
      <c r="P6486" s="19"/>
      <c r="Q6486" s="11"/>
      <c r="R6486" s="11"/>
      <c r="T6486" s="10"/>
      <c r="U6486" s="10"/>
    </row>
    <row r="6487" spans="5:21" s="8" customFormat="1" ht="30" customHeight="1">
      <c r="E6487" s="10"/>
      <c r="K6487" s="10"/>
      <c r="M6487" s="10"/>
      <c r="N6487" s="11"/>
      <c r="O6487" s="11"/>
      <c r="P6487" s="19"/>
      <c r="Q6487" s="11"/>
      <c r="R6487" s="11"/>
      <c r="T6487" s="10"/>
      <c r="U6487" s="10"/>
    </row>
    <row r="6488" spans="5:21" s="8" customFormat="1" ht="30" customHeight="1">
      <c r="E6488" s="10"/>
      <c r="K6488" s="10"/>
      <c r="M6488" s="10"/>
      <c r="N6488" s="11"/>
      <c r="O6488" s="11"/>
      <c r="P6488" s="19"/>
      <c r="Q6488" s="11"/>
      <c r="R6488" s="11"/>
      <c r="T6488" s="10"/>
      <c r="U6488" s="10"/>
    </row>
    <row r="6489" spans="5:21" s="8" customFormat="1" ht="30" customHeight="1">
      <c r="E6489" s="10"/>
      <c r="K6489" s="10"/>
      <c r="M6489" s="10"/>
      <c r="N6489" s="11"/>
      <c r="O6489" s="11"/>
      <c r="P6489" s="19"/>
      <c r="Q6489" s="11"/>
      <c r="R6489" s="11"/>
      <c r="T6489" s="10"/>
      <c r="U6489" s="10"/>
    </row>
    <row r="6490" spans="5:21" s="8" customFormat="1" ht="30" customHeight="1">
      <c r="E6490" s="10"/>
      <c r="K6490" s="10"/>
      <c r="M6490" s="10"/>
      <c r="N6490" s="11"/>
      <c r="O6490" s="11"/>
      <c r="P6490" s="19"/>
      <c r="Q6490" s="11"/>
      <c r="R6490" s="11"/>
      <c r="T6490" s="10"/>
      <c r="U6490" s="10"/>
    </row>
    <row r="6491" spans="5:21" s="8" customFormat="1" ht="30" customHeight="1">
      <c r="E6491" s="10"/>
      <c r="K6491" s="10"/>
      <c r="M6491" s="10"/>
      <c r="N6491" s="11"/>
      <c r="O6491" s="11"/>
      <c r="P6491" s="19"/>
      <c r="Q6491" s="11"/>
      <c r="R6491" s="11"/>
      <c r="T6491" s="10"/>
      <c r="U6491" s="10"/>
    </row>
    <row r="6492" spans="5:21" s="8" customFormat="1" ht="30" customHeight="1">
      <c r="E6492" s="10"/>
      <c r="K6492" s="10"/>
      <c r="M6492" s="10"/>
      <c r="N6492" s="11"/>
      <c r="O6492" s="11"/>
      <c r="P6492" s="19"/>
      <c r="Q6492" s="11"/>
      <c r="R6492" s="11"/>
      <c r="T6492" s="10"/>
      <c r="U6492" s="10"/>
    </row>
    <row r="6493" spans="5:21" s="8" customFormat="1" ht="30" customHeight="1">
      <c r="E6493" s="10"/>
      <c r="K6493" s="10"/>
      <c r="M6493" s="10"/>
      <c r="N6493" s="11"/>
      <c r="O6493" s="11"/>
      <c r="P6493" s="19"/>
      <c r="Q6493" s="11"/>
      <c r="R6493" s="11"/>
      <c r="T6493" s="10"/>
      <c r="U6493" s="10"/>
    </row>
    <row r="6494" spans="5:21" s="8" customFormat="1" ht="30" customHeight="1">
      <c r="E6494" s="10"/>
      <c r="K6494" s="10"/>
      <c r="M6494" s="10"/>
      <c r="N6494" s="11"/>
      <c r="O6494" s="11"/>
      <c r="P6494" s="19"/>
      <c r="Q6494" s="11"/>
      <c r="R6494" s="11"/>
      <c r="T6494" s="10"/>
      <c r="U6494" s="10"/>
    </row>
    <row r="6495" spans="5:21" s="8" customFormat="1" ht="30" customHeight="1">
      <c r="E6495" s="10"/>
      <c r="K6495" s="10"/>
      <c r="M6495" s="10"/>
      <c r="N6495" s="11"/>
      <c r="O6495" s="11"/>
      <c r="P6495" s="19"/>
      <c r="Q6495" s="11"/>
      <c r="R6495" s="11"/>
      <c r="T6495" s="10"/>
      <c r="U6495" s="10"/>
    </row>
    <row r="6496" spans="5:21" s="8" customFormat="1" ht="30" customHeight="1">
      <c r="E6496" s="10"/>
      <c r="K6496" s="10"/>
      <c r="M6496" s="10"/>
      <c r="N6496" s="11"/>
      <c r="O6496" s="11"/>
      <c r="P6496" s="19"/>
      <c r="Q6496" s="11"/>
      <c r="R6496" s="11"/>
      <c r="T6496" s="10"/>
      <c r="U6496" s="10"/>
    </row>
    <row r="6497" spans="5:21" s="8" customFormat="1" ht="30" customHeight="1">
      <c r="E6497" s="10"/>
      <c r="K6497" s="10"/>
      <c r="M6497" s="10"/>
      <c r="N6497" s="11"/>
      <c r="O6497" s="11"/>
      <c r="P6497" s="19"/>
      <c r="Q6497" s="11"/>
      <c r="R6497" s="11"/>
      <c r="T6497" s="10"/>
      <c r="U6497" s="10"/>
    </row>
    <row r="6498" spans="5:21" s="8" customFormat="1" ht="30" customHeight="1">
      <c r="E6498" s="10"/>
      <c r="K6498" s="10"/>
      <c r="M6498" s="10"/>
      <c r="N6498" s="11"/>
      <c r="O6498" s="11"/>
      <c r="P6498" s="19"/>
      <c r="Q6498" s="11"/>
      <c r="R6498" s="11"/>
      <c r="T6498" s="10"/>
      <c r="U6498" s="10"/>
    </row>
    <row r="6499" spans="5:21" s="8" customFormat="1" ht="30" customHeight="1">
      <c r="E6499" s="10"/>
      <c r="K6499" s="10"/>
      <c r="M6499" s="10"/>
      <c r="N6499" s="11"/>
      <c r="O6499" s="11"/>
      <c r="P6499" s="19"/>
      <c r="Q6499" s="11"/>
      <c r="R6499" s="11"/>
      <c r="T6499" s="10"/>
      <c r="U6499" s="10"/>
    </row>
    <row r="6500" spans="5:21" s="8" customFormat="1" ht="30" customHeight="1">
      <c r="E6500" s="10"/>
      <c r="K6500" s="10"/>
      <c r="M6500" s="10"/>
      <c r="N6500" s="11"/>
      <c r="O6500" s="11"/>
      <c r="P6500" s="19"/>
      <c r="Q6500" s="11"/>
      <c r="R6500" s="11"/>
      <c r="T6500" s="10"/>
      <c r="U6500" s="10"/>
    </row>
    <row r="6501" spans="5:21" s="8" customFormat="1" ht="30" customHeight="1">
      <c r="E6501" s="10"/>
      <c r="K6501" s="10"/>
      <c r="M6501" s="10"/>
      <c r="N6501" s="11"/>
      <c r="O6501" s="11"/>
      <c r="P6501" s="19"/>
      <c r="Q6501" s="11"/>
      <c r="R6501" s="11"/>
      <c r="T6501" s="10"/>
      <c r="U6501" s="10"/>
    </row>
    <row r="6502" spans="5:21" s="8" customFormat="1" ht="30" customHeight="1">
      <c r="E6502" s="10"/>
      <c r="K6502" s="10"/>
      <c r="M6502" s="10"/>
      <c r="N6502" s="11"/>
      <c r="O6502" s="11"/>
      <c r="P6502" s="19"/>
      <c r="Q6502" s="11"/>
      <c r="R6502" s="11"/>
      <c r="T6502" s="10"/>
      <c r="U6502" s="10"/>
    </row>
    <row r="6503" spans="5:21" s="8" customFormat="1" ht="30" customHeight="1">
      <c r="E6503" s="10"/>
      <c r="K6503" s="10"/>
      <c r="M6503" s="10"/>
      <c r="N6503" s="11"/>
      <c r="O6503" s="11"/>
      <c r="P6503" s="19"/>
      <c r="Q6503" s="11"/>
      <c r="R6503" s="11"/>
      <c r="T6503" s="10"/>
      <c r="U6503" s="10"/>
    </row>
    <row r="6504" spans="5:21" s="8" customFormat="1" ht="30" customHeight="1">
      <c r="E6504" s="10"/>
      <c r="K6504" s="10"/>
      <c r="M6504" s="10"/>
      <c r="N6504" s="11"/>
      <c r="O6504" s="11"/>
      <c r="P6504" s="19"/>
      <c r="Q6504" s="11"/>
      <c r="R6504" s="11"/>
      <c r="T6504" s="10"/>
      <c r="U6504" s="10"/>
    </row>
    <row r="6505" spans="5:21" s="8" customFormat="1" ht="30" customHeight="1">
      <c r="E6505" s="10"/>
      <c r="K6505" s="10"/>
      <c r="M6505" s="10"/>
      <c r="N6505" s="11"/>
      <c r="O6505" s="11"/>
      <c r="P6505" s="19"/>
      <c r="Q6505" s="11"/>
      <c r="R6505" s="11"/>
      <c r="T6505" s="10"/>
      <c r="U6505" s="10"/>
    </row>
    <row r="6506" spans="5:21" s="8" customFormat="1" ht="30" customHeight="1">
      <c r="E6506" s="10"/>
      <c r="K6506" s="10"/>
      <c r="M6506" s="10"/>
      <c r="N6506" s="11"/>
      <c r="O6506" s="11"/>
      <c r="P6506" s="19"/>
      <c r="Q6506" s="11"/>
      <c r="R6506" s="11"/>
      <c r="T6506" s="10"/>
      <c r="U6506" s="10"/>
    </row>
    <row r="6507" spans="5:21" s="8" customFormat="1" ht="30" customHeight="1">
      <c r="E6507" s="10"/>
      <c r="K6507" s="10"/>
      <c r="M6507" s="10"/>
      <c r="N6507" s="11"/>
      <c r="O6507" s="11"/>
      <c r="P6507" s="19"/>
      <c r="Q6507" s="11"/>
      <c r="R6507" s="11"/>
      <c r="T6507" s="10"/>
      <c r="U6507" s="10"/>
    </row>
    <row r="6508" spans="5:21" s="8" customFormat="1" ht="30" customHeight="1">
      <c r="E6508" s="10"/>
      <c r="K6508" s="10"/>
      <c r="M6508" s="10"/>
      <c r="N6508" s="11"/>
      <c r="O6508" s="11"/>
      <c r="P6508" s="19"/>
      <c r="Q6508" s="11"/>
      <c r="R6508" s="11"/>
      <c r="T6508" s="10"/>
      <c r="U6508" s="10"/>
    </row>
    <row r="6509" spans="5:21" s="8" customFormat="1" ht="30" customHeight="1">
      <c r="E6509" s="10"/>
      <c r="K6509" s="10"/>
      <c r="M6509" s="10"/>
      <c r="N6509" s="11"/>
      <c r="O6509" s="11"/>
      <c r="P6509" s="19"/>
      <c r="Q6509" s="11"/>
      <c r="R6509" s="11"/>
      <c r="T6509" s="10"/>
      <c r="U6509" s="10"/>
    </row>
    <row r="6510" spans="5:21" s="8" customFormat="1" ht="30" customHeight="1">
      <c r="E6510" s="10"/>
      <c r="K6510" s="10"/>
      <c r="M6510" s="10"/>
      <c r="N6510" s="11"/>
      <c r="O6510" s="11"/>
      <c r="P6510" s="19"/>
      <c r="Q6510" s="11"/>
      <c r="R6510" s="11"/>
      <c r="T6510" s="10"/>
      <c r="U6510" s="10"/>
    </row>
    <row r="6511" spans="5:21" s="8" customFormat="1" ht="30" customHeight="1">
      <c r="E6511" s="10"/>
      <c r="K6511" s="10"/>
      <c r="M6511" s="10"/>
      <c r="N6511" s="11"/>
      <c r="O6511" s="11"/>
      <c r="P6511" s="19"/>
      <c r="Q6511" s="11"/>
      <c r="R6511" s="11"/>
      <c r="T6511" s="10"/>
      <c r="U6511" s="10"/>
    </row>
    <row r="6512" spans="5:21" s="8" customFormat="1" ht="30" customHeight="1">
      <c r="E6512" s="10"/>
      <c r="K6512" s="10"/>
      <c r="M6512" s="10"/>
      <c r="N6512" s="11"/>
      <c r="O6512" s="11"/>
      <c r="P6512" s="19"/>
      <c r="Q6512" s="11"/>
      <c r="R6512" s="11"/>
      <c r="T6512" s="10"/>
      <c r="U6512" s="10"/>
    </row>
    <row r="6513" spans="5:21" s="8" customFormat="1" ht="30" customHeight="1">
      <c r="E6513" s="10"/>
      <c r="K6513" s="10"/>
      <c r="M6513" s="10"/>
      <c r="N6513" s="11"/>
      <c r="O6513" s="11"/>
      <c r="P6513" s="19"/>
      <c r="Q6513" s="11"/>
      <c r="R6513" s="11"/>
      <c r="T6513" s="10"/>
      <c r="U6513" s="10"/>
    </row>
    <row r="6514" spans="5:21" s="8" customFormat="1" ht="30" customHeight="1">
      <c r="E6514" s="10"/>
      <c r="K6514" s="10"/>
      <c r="M6514" s="10"/>
      <c r="N6514" s="11"/>
      <c r="O6514" s="11"/>
      <c r="P6514" s="19"/>
      <c r="Q6514" s="11"/>
      <c r="R6514" s="11"/>
      <c r="T6514" s="10"/>
      <c r="U6514" s="10"/>
    </row>
    <row r="6515" spans="5:21" s="8" customFormat="1" ht="30" customHeight="1">
      <c r="E6515" s="10"/>
      <c r="K6515" s="10"/>
      <c r="M6515" s="10"/>
      <c r="N6515" s="11"/>
      <c r="O6515" s="11"/>
      <c r="P6515" s="19"/>
      <c r="Q6515" s="11"/>
      <c r="R6515" s="11"/>
      <c r="T6515" s="10"/>
      <c r="U6515" s="10"/>
    </row>
    <row r="6516" spans="5:21" s="8" customFormat="1" ht="30" customHeight="1">
      <c r="E6516" s="10"/>
      <c r="K6516" s="10"/>
      <c r="M6516" s="10"/>
      <c r="N6516" s="11"/>
      <c r="O6516" s="11"/>
      <c r="P6516" s="19"/>
      <c r="Q6516" s="11"/>
      <c r="R6516" s="11"/>
      <c r="T6516" s="10"/>
      <c r="U6516" s="10"/>
    </row>
    <row r="6517" spans="5:21" s="8" customFormat="1" ht="30" customHeight="1">
      <c r="E6517" s="10"/>
      <c r="K6517" s="10"/>
      <c r="M6517" s="10"/>
      <c r="N6517" s="11"/>
      <c r="O6517" s="11"/>
      <c r="P6517" s="19"/>
      <c r="Q6517" s="11"/>
      <c r="R6517" s="11"/>
      <c r="T6517" s="10"/>
      <c r="U6517" s="10"/>
    </row>
    <row r="6518" spans="5:21" s="8" customFormat="1" ht="30" customHeight="1">
      <c r="E6518" s="10"/>
      <c r="K6518" s="10"/>
      <c r="M6518" s="10"/>
      <c r="N6518" s="11"/>
      <c r="O6518" s="11"/>
      <c r="P6518" s="19"/>
      <c r="Q6518" s="11"/>
      <c r="R6518" s="11"/>
      <c r="T6518" s="10"/>
      <c r="U6518" s="10"/>
    </row>
    <row r="6519" spans="5:21" s="8" customFormat="1" ht="30" customHeight="1">
      <c r="E6519" s="10"/>
      <c r="K6519" s="10"/>
      <c r="M6519" s="10"/>
      <c r="N6519" s="11"/>
      <c r="O6519" s="11"/>
      <c r="P6519" s="19"/>
      <c r="Q6519" s="11"/>
      <c r="R6519" s="11"/>
      <c r="T6519" s="10"/>
      <c r="U6519" s="10"/>
    </row>
    <row r="6520" spans="5:21" s="8" customFormat="1" ht="30" customHeight="1">
      <c r="E6520" s="10"/>
      <c r="K6520" s="10"/>
      <c r="M6520" s="10"/>
      <c r="N6520" s="11"/>
      <c r="O6520" s="11"/>
      <c r="P6520" s="19"/>
      <c r="Q6520" s="11"/>
      <c r="R6520" s="11"/>
      <c r="T6520" s="10"/>
      <c r="U6520" s="10"/>
    </row>
    <row r="6521" spans="5:21" s="8" customFormat="1" ht="30" customHeight="1">
      <c r="E6521" s="10"/>
      <c r="K6521" s="10"/>
      <c r="M6521" s="10"/>
      <c r="N6521" s="11"/>
      <c r="O6521" s="11"/>
      <c r="P6521" s="19"/>
      <c r="Q6521" s="11"/>
      <c r="R6521" s="11"/>
      <c r="T6521" s="10"/>
      <c r="U6521" s="10"/>
    </row>
    <row r="6522" spans="5:21" s="8" customFormat="1" ht="30" customHeight="1">
      <c r="E6522" s="10"/>
      <c r="K6522" s="10"/>
      <c r="M6522" s="10"/>
      <c r="N6522" s="11"/>
      <c r="O6522" s="11"/>
      <c r="P6522" s="19"/>
      <c r="Q6522" s="11"/>
      <c r="R6522" s="11"/>
      <c r="T6522" s="10"/>
      <c r="U6522" s="10"/>
    </row>
    <row r="6523" spans="5:21" s="8" customFormat="1" ht="30" customHeight="1">
      <c r="E6523" s="10"/>
      <c r="K6523" s="10"/>
      <c r="M6523" s="10"/>
      <c r="N6523" s="11"/>
      <c r="O6523" s="11"/>
      <c r="P6523" s="19"/>
      <c r="Q6523" s="11"/>
      <c r="R6523" s="11"/>
      <c r="T6523" s="10"/>
      <c r="U6523" s="10"/>
    </row>
    <row r="6524" spans="5:21" s="8" customFormat="1" ht="30" customHeight="1">
      <c r="E6524" s="10"/>
      <c r="K6524" s="10"/>
      <c r="M6524" s="10"/>
      <c r="N6524" s="11"/>
      <c r="O6524" s="11"/>
      <c r="P6524" s="19"/>
      <c r="Q6524" s="11"/>
      <c r="R6524" s="11"/>
      <c r="T6524" s="10"/>
      <c r="U6524" s="10"/>
    </row>
    <row r="6525" spans="5:21" s="8" customFormat="1" ht="30" customHeight="1">
      <c r="E6525" s="10"/>
      <c r="K6525" s="10"/>
      <c r="M6525" s="10"/>
      <c r="N6525" s="11"/>
      <c r="O6525" s="11"/>
      <c r="P6525" s="19"/>
      <c r="Q6525" s="11"/>
      <c r="R6525" s="11"/>
      <c r="T6525" s="10"/>
      <c r="U6525" s="10"/>
    </row>
    <row r="6526" spans="5:21" s="8" customFormat="1" ht="30" customHeight="1">
      <c r="E6526" s="10"/>
      <c r="K6526" s="10"/>
      <c r="M6526" s="10"/>
      <c r="N6526" s="11"/>
      <c r="O6526" s="11"/>
      <c r="P6526" s="19"/>
      <c r="Q6526" s="11"/>
      <c r="R6526" s="11"/>
      <c r="T6526" s="10"/>
      <c r="U6526" s="10"/>
    </row>
    <row r="6527" spans="5:21" s="8" customFormat="1" ht="30" customHeight="1">
      <c r="E6527" s="10"/>
      <c r="K6527" s="10"/>
      <c r="M6527" s="10"/>
      <c r="N6527" s="11"/>
      <c r="O6527" s="11"/>
      <c r="P6527" s="19"/>
      <c r="Q6527" s="11"/>
      <c r="R6527" s="11"/>
      <c r="T6527" s="10"/>
      <c r="U6527" s="10"/>
    </row>
    <row r="6528" spans="5:21" s="8" customFormat="1" ht="30" customHeight="1">
      <c r="E6528" s="10"/>
      <c r="K6528" s="10"/>
      <c r="M6528" s="10"/>
      <c r="N6528" s="11"/>
      <c r="O6528" s="11"/>
      <c r="P6528" s="19"/>
      <c r="Q6528" s="11"/>
      <c r="R6528" s="11"/>
      <c r="T6528" s="10"/>
      <c r="U6528" s="10"/>
    </row>
    <row r="6529" spans="5:21" s="8" customFormat="1" ht="30" customHeight="1">
      <c r="E6529" s="10"/>
      <c r="K6529" s="10"/>
      <c r="M6529" s="10"/>
      <c r="N6529" s="11"/>
      <c r="O6529" s="11"/>
      <c r="P6529" s="19"/>
      <c r="Q6529" s="11"/>
      <c r="R6529" s="11"/>
      <c r="T6529" s="10"/>
      <c r="U6529" s="10"/>
    </row>
    <row r="6530" spans="5:21" s="8" customFormat="1" ht="30" customHeight="1">
      <c r="E6530" s="10"/>
      <c r="K6530" s="10"/>
      <c r="M6530" s="10"/>
      <c r="N6530" s="11"/>
      <c r="O6530" s="11"/>
      <c r="P6530" s="19"/>
      <c r="Q6530" s="11"/>
      <c r="R6530" s="11"/>
      <c r="T6530" s="10"/>
      <c r="U6530" s="10"/>
    </row>
    <row r="6531" spans="5:21" s="8" customFormat="1" ht="30" customHeight="1">
      <c r="E6531" s="10"/>
      <c r="K6531" s="10"/>
      <c r="M6531" s="10"/>
      <c r="N6531" s="11"/>
      <c r="O6531" s="11"/>
      <c r="P6531" s="19"/>
      <c r="Q6531" s="11"/>
      <c r="R6531" s="11"/>
      <c r="T6531" s="10"/>
      <c r="U6531" s="10"/>
    </row>
    <row r="6532" spans="5:21" s="8" customFormat="1" ht="30" customHeight="1">
      <c r="E6532" s="10"/>
      <c r="K6532" s="10"/>
      <c r="M6532" s="10"/>
      <c r="N6532" s="11"/>
      <c r="O6532" s="11"/>
      <c r="P6532" s="19"/>
      <c r="Q6532" s="11"/>
      <c r="R6532" s="11"/>
      <c r="T6532" s="10"/>
      <c r="U6532" s="10"/>
    </row>
    <row r="6533" spans="5:21" s="8" customFormat="1" ht="30" customHeight="1">
      <c r="E6533" s="10"/>
      <c r="K6533" s="10"/>
      <c r="M6533" s="10"/>
      <c r="N6533" s="11"/>
      <c r="O6533" s="11"/>
      <c r="P6533" s="19"/>
      <c r="Q6533" s="11"/>
      <c r="R6533" s="11"/>
      <c r="T6533" s="10"/>
      <c r="U6533" s="10"/>
    </row>
    <row r="6534" spans="5:21" s="8" customFormat="1" ht="30" customHeight="1">
      <c r="E6534" s="10"/>
      <c r="K6534" s="10"/>
      <c r="M6534" s="10"/>
      <c r="N6534" s="11"/>
      <c r="O6534" s="11"/>
      <c r="P6534" s="19"/>
      <c r="Q6534" s="11"/>
      <c r="R6534" s="11"/>
      <c r="T6534" s="10"/>
      <c r="U6534" s="10"/>
    </row>
    <row r="6535" spans="5:21" s="8" customFormat="1" ht="30" customHeight="1">
      <c r="E6535" s="10"/>
      <c r="K6535" s="10"/>
      <c r="M6535" s="10"/>
      <c r="N6535" s="11"/>
      <c r="O6535" s="11"/>
      <c r="P6535" s="19"/>
      <c r="Q6535" s="11"/>
      <c r="R6535" s="11"/>
      <c r="T6535" s="10"/>
      <c r="U6535" s="10"/>
    </row>
    <row r="6536" spans="5:21" s="8" customFormat="1" ht="30" customHeight="1">
      <c r="E6536" s="10"/>
      <c r="K6536" s="10"/>
      <c r="M6536" s="10"/>
      <c r="N6536" s="11"/>
      <c r="O6536" s="11"/>
      <c r="P6536" s="19"/>
      <c r="Q6536" s="11"/>
      <c r="R6536" s="11"/>
      <c r="T6536" s="10"/>
      <c r="U6536" s="10"/>
    </row>
    <row r="6537" spans="5:21" s="8" customFormat="1" ht="30" customHeight="1">
      <c r="E6537" s="10"/>
      <c r="K6537" s="10"/>
      <c r="M6537" s="10"/>
      <c r="N6537" s="11"/>
      <c r="O6537" s="11"/>
      <c r="P6537" s="19"/>
      <c r="Q6537" s="11"/>
      <c r="R6537" s="11"/>
      <c r="T6537" s="10"/>
      <c r="U6537" s="10"/>
    </row>
    <row r="6538" spans="5:21" s="8" customFormat="1" ht="30" customHeight="1">
      <c r="E6538" s="10"/>
      <c r="K6538" s="10"/>
      <c r="M6538" s="10"/>
      <c r="N6538" s="11"/>
      <c r="O6538" s="11"/>
      <c r="P6538" s="19"/>
      <c r="Q6538" s="11"/>
      <c r="R6538" s="11"/>
      <c r="T6538" s="10"/>
      <c r="U6538" s="10"/>
    </row>
    <row r="6539" spans="5:21" s="8" customFormat="1" ht="30" customHeight="1">
      <c r="E6539" s="10"/>
      <c r="K6539" s="10"/>
      <c r="M6539" s="10"/>
      <c r="N6539" s="11"/>
      <c r="O6539" s="11"/>
      <c r="P6539" s="19"/>
      <c r="Q6539" s="11"/>
      <c r="R6539" s="11"/>
      <c r="T6539" s="10"/>
      <c r="U6539" s="10"/>
    </row>
    <row r="6540" spans="5:21" s="8" customFormat="1" ht="30" customHeight="1">
      <c r="E6540" s="10"/>
      <c r="K6540" s="10"/>
      <c r="M6540" s="10"/>
      <c r="N6540" s="11"/>
      <c r="O6540" s="11"/>
      <c r="P6540" s="19"/>
      <c r="Q6540" s="11"/>
      <c r="R6540" s="11"/>
      <c r="T6540" s="10"/>
      <c r="U6540" s="10"/>
    </row>
    <row r="6541" spans="5:21" s="8" customFormat="1" ht="30" customHeight="1">
      <c r="E6541" s="10"/>
      <c r="K6541" s="10"/>
      <c r="M6541" s="10"/>
      <c r="N6541" s="11"/>
      <c r="O6541" s="11"/>
      <c r="P6541" s="19"/>
      <c r="Q6541" s="11"/>
      <c r="R6541" s="11"/>
      <c r="T6541" s="10"/>
      <c r="U6541" s="10"/>
    </row>
    <row r="6542" spans="5:21" s="8" customFormat="1" ht="30" customHeight="1">
      <c r="E6542" s="10"/>
      <c r="K6542" s="10"/>
      <c r="M6542" s="10"/>
      <c r="N6542" s="11"/>
      <c r="O6542" s="11"/>
      <c r="P6542" s="19"/>
      <c r="Q6542" s="11"/>
      <c r="R6542" s="11"/>
      <c r="T6542" s="10"/>
      <c r="U6542" s="10"/>
    </row>
    <row r="6543" spans="5:21" s="8" customFormat="1" ht="30" customHeight="1">
      <c r="E6543" s="10"/>
      <c r="K6543" s="10"/>
      <c r="M6543" s="10"/>
      <c r="N6543" s="11"/>
      <c r="O6543" s="11"/>
      <c r="P6543" s="19"/>
      <c r="Q6543" s="11"/>
      <c r="R6543" s="11"/>
      <c r="T6543" s="10"/>
      <c r="U6543" s="10"/>
    </row>
    <row r="6544" spans="5:21" s="8" customFormat="1" ht="30" customHeight="1">
      <c r="E6544" s="10"/>
      <c r="K6544" s="10"/>
      <c r="M6544" s="10"/>
      <c r="N6544" s="11"/>
      <c r="O6544" s="11"/>
      <c r="P6544" s="19"/>
      <c r="Q6544" s="11"/>
      <c r="R6544" s="11"/>
      <c r="T6544" s="10"/>
      <c r="U6544" s="10"/>
    </row>
    <row r="6545" spans="5:21" s="8" customFormat="1" ht="30" customHeight="1">
      <c r="E6545" s="10"/>
      <c r="K6545" s="10"/>
      <c r="M6545" s="10"/>
      <c r="N6545" s="11"/>
      <c r="O6545" s="11"/>
      <c r="P6545" s="19"/>
      <c r="Q6545" s="11"/>
      <c r="R6545" s="11"/>
      <c r="T6545" s="10"/>
      <c r="U6545" s="10"/>
    </row>
    <row r="6546" spans="5:21" s="8" customFormat="1" ht="30" customHeight="1">
      <c r="E6546" s="10"/>
      <c r="K6546" s="10"/>
      <c r="M6546" s="10"/>
      <c r="N6546" s="11"/>
      <c r="O6546" s="11"/>
      <c r="P6546" s="19"/>
      <c r="Q6546" s="11"/>
      <c r="R6546" s="11"/>
      <c r="T6546" s="10"/>
      <c r="U6546" s="10"/>
    </row>
    <row r="6547" spans="5:21" s="8" customFormat="1" ht="30" customHeight="1">
      <c r="E6547" s="10"/>
      <c r="K6547" s="10"/>
      <c r="M6547" s="10"/>
      <c r="N6547" s="11"/>
      <c r="O6547" s="11"/>
      <c r="P6547" s="19"/>
      <c r="Q6547" s="11"/>
      <c r="R6547" s="11"/>
      <c r="T6547" s="10"/>
      <c r="U6547" s="10"/>
    </row>
    <row r="6548" spans="5:21" s="8" customFormat="1" ht="30" customHeight="1">
      <c r="E6548" s="10"/>
      <c r="K6548" s="10"/>
      <c r="M6548" s="10"/>
      <c r="N6548" s="11"/>
      <c r="O6548" s="11"/>
      <c r="P6548" s="19"/>
      <c r="Q6548" s="11"/>
      <c r="R6548" s="11"/>
      <c r="T6548" s="10"/>
      <c r="U6548" s="10"/>
    </row>
    <row r="6549" spans="5:21" s="8" customFormat="1" ht="30" customHeight="1">
      <c r="E6549" s="10"/>
      <c r="K6549" s="10"/>
      <c r="M6549" s="10"/>
      <c r="N6549" s="11"/>
      <c r="O6549" s="11"/>
      <c r="P6549" s="19"/>
      <c r="Q6549" s="11"/>
      <c r="R6549" s="11"/>
      <c r="T6549" s="10"/>
      <c r="U6549" s="10"/>
    </row>
    <row r="6550" spans="5:21" s="8" customFormat="1" ht="30" customHeight="1">
      <c r="E6550" s="10"/>
      <c r="K6550" s="10"/>
      <c r="M6550" s="10"/>
      <c r="N6550" s="11"/>
      <c r="O6550" s="11"/>
      <c r="P6550" s="19"/>
      <c r="Q6550" s="11"/>
      <c r="R6550" s="11"/>
      <c r="T6550" s="10"/>
      <c r="U6550" s="10"/>
    </row>
    <row r="6551" spans="5:21" s="8" customFormat="1" ht="30" customHeight="1">
      <c r="E6551" s="10"/>
      <c r="K6551" s="10"/>
      <c r="M6551" s="10"/>
      <c r="N6551" s="11"/>
      <c r="O6551" s="11"/>
      <c r="P6551" s="19"/>
      <c r="Q6551" s="11"/>
      <c r="R6551" s="11"/>
      <c r="T6551" s="10"/>
      <c r="U6551" s="10"/>
    </row>
    <row r="6552" spans="5:21" s="8" customFormat="1" ht="30" customHeight="1">
      <c r="E6552" s="10"/>
      <c r="K6552" s="10"/>
      <c r="M6552" s="10"/>
      <c r="N6552" s="11"/>
      <c r="O6552" s="11"/>
      <c r="P6552" s="19"/>
      <c r="Q6552" s="11"/>
      <c r="R6552" s="11"/>
      <c r="T6552" s="10"/>
      <c r="U6552" s="10"/>
    </row>
    <row r="6553" spans="5:21" s="8" customFormat="1" ht="30" customHeight="1">
      <c r="E6553" s="10"/>
      <c r="K6553" s="10"/>
      <c r="M6553" s="10"/>
      <c r="N6553" s="11"/>
      <c r="O6553" s="11"/>
      <c r="P6553" s="19"/>
      <c r="Q6553" s="11"/>
      <c r="R6553" s="11"/>
      <c r="T6553" s="10"/>
      <c r="U6553" s="10"/>
    </row>
    <row r="6554" spans="5:21" s="8" customFormat="1" ht="30" customHeight="1">
      <c r="E6554" s="10"/>
      <c r="K6554" s="10"/>
      <c r="M6554" s="10"/>
      <c r="N6554" s="11"/>
      <c r="O6554" s="11"/>
      <c r="P6554" s="19"/>
      <c r="Q6554" s="11"/>
      <c r="R6554" s="11"/>
      <c r="T6554" s="10"/>
      <c r="U6554" s="10"/>
    </row>
    <row r="6555" spans="5:21" s="8" customFormat="1" ht="30" customHeight="1">
      <c r="E6555" s="10"/>
      <c r="K6555" s="10"/>
      <c r="M6555" s="10"/>
      <c r="N6555" s="11"/>
      <c r="O6555" s="11"/>
      <c r="P6555" s="19"/>
      <c r="Q6555" s="11"/>
      <c r="R6555" s="11"/>
      <c r="T6555" s="10"/>
      <c r="U6555" s="10"/>
    </row>
    <row r="6556" spans="5:21" s="8" customFormat="1" ht="30" customHeight="1">
      <c r="E6556" s="10"/>
      <c r="K6556" s="10"/>
      <c r="M6556" s="10"/>
      <c r="N6556" s="11"/>
      <c r="O6556" s="11"/>
      <c r="P6556" s="19"/>
      <c r="Q6556" s="11"/>
      <c r="R6556" s="11"/>
      <c r="T6556" s="10"/>
      <c r="U6556" s="10"/>
    </row>
    <row r="6557" spans="5:21" s="8" customFormat="1" ht="30" customHeight="1">
      <c r="E6557" s="10"/>
      <c r="K6557" s="10"/>
      <c r="M6557" s="10"/>
      <c r="N6557" s="11"/>
      <c r="O6557" s="11"/>
      <c r="P6557" s="19"/>
      <c r="Q6557" s="11"/>
      <c r="R6557" s="11"/>
      <c r="T6557" s="10"/>
      <c r="U6557" s="10"/>
    </row>
    <row r="6558" spans="5:21" s="8" customFormat="1" ht="30" customHeight="1">
      <c r="E6558" s="10"/>
      <c r="K6558" s="10"/>
      <c r="M6558" s="10"/>
      <c r="N6558" s="11"/>
      <c r="O6558" s="11"/>
      <c r="P6558" s="19"/>
      <c r="Q6558" s="11"/>
      <c r="R6558" s="11"/>
      <c r="T6558" s="10"/>
      <c r="U6558" s="10"/>
    </row>
    <row r="6559" spans="5:21" s="8" customFormat="1" ht="30" customHeight="1">
      <c r="E6559" s="10"/>
      <c r="K6559" s="10"/>
      <c r="M6559" s="10"/>
      <c r="N6559" s="11"/>
      <c r="O6559" s="11"/>
      <c r="P6559" s="19"/>
      <c r="Q6559" s="11"/>
      <c r="R6559" s="11"/>
      <c r="T6559" s="10"/>
      <c r="U6559" s="10"/>
    </row>
    <row r="6560" spans="5:21" s="8" customFormat="1" ht="30" customHeight="1">
      <c r="E6560" s="10"/>
      <c r="K6560" s="10"/>
      <c r="M6560" s="10"/>
      <c r="N6560" s="11"/>
      <c r="O6560" s="11"/>
      <c r="P6560" s="19"/>
      <c r="Q6560" s="11"/>
      <c r="R6560" s="11"/>
      <c r="T6560" s="10"/>
      <c r="U6560" s="10"/>
    </row>
    <row r="6561" spans="5:21" s="8" customFormat="1" ht="30" customHeight="1">
      <c r="E6561" s="10"/>
      <c r="K6561" s="10"/>
      <c r="M6561" s="10"/>
      <c r="N6561" s="11"/>
      <c r="O6561" s="11"/>
      <c r="P6561" s="19"/>
      <c r="Q6561" s="11"/>
      <c r="R6561" s="11"/>
      <c r="T6561" s="10"/>
      <c r="U6561" s="10"/>
    </row>
    <row r="6562" spans="5:21" s="8" customFormat="1" ht="30" customHeight="1">
      <c r="E6562" s="10"/>
      <c r="K6562" s="10"/>
      <c r="M6562" s="10"/>
      <c r="N6562" s="11"/>
      <c r="O6562" s="11"/>
      <c r="P6562" s="19"/>
      <c r="Q6562" s="11"/>
      <c r="R6562" s="11"/>
      <c r="T6562" s="10"/>
      <c r="U6562" s="10"/>
    </row>
    <row r="6563" spans="5:21" s="8" customFormat="1" ht="30" customHeight="1">
      <c r="E6563" s="10"/>
      <c r="K6563" s="10"/>
      <c r="M6563" s="10"/>
      <c r="N6563" s="11"/>
      <c r="O6563" s="11"/>
      <c r="P6563" s="19"/>
      <c r="Q6563" s="11"/>
      <c r="R6563" s="11"/>
      <c r="T6563" s="10"/>
      <c r="U6563" s="10"/>
    </row>
    <row r="6564" spans="5:21" s="8" customFormat="1" ht="30" customHeight="1">
      <c r="E6564" s="10"/>
      <c r="K6564" s="10"/>
      <c r="M6564" s="10"/>
      <c r="N6564" s="11"/>
      <c r="O6564" s="11"/>
      <c r="P6564" s="19"/>
      <c r="Q6564" s="11"/>
      <c r="R6564" s="11"/>
      <c r="T6564" s="10"/>
      <c r="U6564" s="10"/>
    </row>
    <row r="6565" spans="5:21" s="8" customFormat="1" ht="30" customHeight="1">
      <c r="E6565" s="10"/>
      <c r="K6565" s="10"/>
      <c r="M6565" s="10"/>
      <c r="N6565" s="11"/>
      <c r="O6565" s="11"/>
      <c r="P6565" s="19"/>
      <c r="Q6565" s="11"/>
      <c r="R6565" s="11"/>
      <c r="T6565" s="10"/>
      <c r="U6565" s="10"/>
    </row>
    <row r="6566" spans="5:21" s="8" customFormat="1" ht="30" customHeight="1">
      <c r="E6566" s="10"/>
      <c r="K6566" s="10"/>
      <c r="M6566" s="10"/>
      <c r="N6566" s="11"/>
      <c r="O6566" s="11"/>
      <c r="P6566" s="19"/>
      <c r="Q6566" s="11"/>
      <c r="R6566" s="11"/>
      <c r="T6566" s="10"/>
      <c r="U6566" s="10"/>
    </row>
    <row r="6567" spans="5:21" s="8" customFormat="1" ht="30" customHeight="1">
      <c r="E6567" s="10"/>
      <c r="K6567" s="10"/>
      <c r="M6567" s="10"/>
      <c r="N6567" s="11"/>
      <c r="O6567" s="11"/>
      <c r="P6567" s="19"/>
      <c r="Q6567" s="11"/>
      <c r="R6567" s="11"/>
      <c r="T6567" s="10"/>
      <c r="U6567" s="10"/>
    </row>
    <row r="6568" spans="5:21" s="8" customFormat="1" ht="30" customHeight="1">
      <c r="E6568" s="10"/>
      <c r="K6568" s="10"/>
      <c r="M6568" s="10"/>
      <c r="N6568" s="11"/>
      <c r="O6568" s="11"/>
      <c r="P6568" s="19"/>
      <c r="Q6568" s="11"/>
      <c r="R6568" s="11"/>
      <c r="T6568" s="10"/>
      <c r="U6568" s="10"/>
    </row>
    <row r="6569" spans="5:21" s="8" customFormat="1" ht="30" customHeight="1">
      <c r="E6569" s="10"/>
      <c r="K6569" s="10"/>
      <c r="M6569" s="10"/>
      <c r="N6569" s="11"/>
      <c r="O6569" s="11"/>
      <c r="P6569" s="19"/>
      <c r="Q6569" s="11"/>
      <c r="R6569" s="11"/>
      <c r="T6569" s="10"/>
      <c r="U6569" s="10"/>
    </row>
    <row r="6570" spans="5:21" s="8" customFormat="1" ht="30" customHeight="1">
      <c r="E6570" s="10"/>
      <c r="K6570" s="10"/>
      <c r="M6570" s="10"/>
      <c r="N6570" s="11"/>
      <c r="O6570" s="11"/>
      <c r="P6570" s="19"/>
      <c r="Q6570" s="11"/>
      <c r="R6570" s="11"/>
      <c r="T6570" s="10"/>
      <c r="U6570" s="10"/>
    </row>
    <row r="6571" spans="5:21" s="8" customFormat="1" ht="30" customHeight="1">
      <c r="E6571" s="10"/>
      <c r="K6571" s="10"/>
      <c r="M6571" s="10"/>
      <c r="N6571" s="11"/>
      <c r="O6571" s="11"/>
      <c r="P6571" s="19"/>
      <c r="Q6571" s="11"/>
      <c r="R6571" s="11"/>
      <c r="T6571" s="10"/>
      <c r="U6571" s="10"/>
    </row>
    <row r="6572" spans="5:21" s="8" customFormat="1" ht="30" customHeight="1">
      <c r="E6572" s="10"/>
      <c r="K6572" s="10"/>
      <c r="M6572" s="10"/>
      <c r="N6572" s="11"/>
      <c r="O6572" s="11"/>
      <c r="P6572" s="19"/>
      <c r="Q6572" s="11"/>
      <c r="R6572" s="11"/>
      <c r="T6572" s="10"/>
      <c r="U6572" s="10"/>
    </row>
    <row r="6573" spans="5:21" s="8" customFormat="1" ht="30" customHeight="1">
      <c r="E6573" s="10"/>
      <c r="K6573" s="10"/>
      <c r="M6573" s="10"/>
      <c r="N6573" s="11"/>
      <c r="O6573" s="11"/>
      <c r="P6573" s="19"/>
      <c r="Q6573" s="11"/>
      <c r="R6573" s="11"/>
      <c r="T6573" s="10"/>
      <c r="U6573" s="10"/>
    </row>
    <row r="6574" spans="5:21" s="8" customFormat="1" ht="30" customHeight="1">
      <c r="E6574" s="10"/>
      <c r="K6574" s="10"/>
      <c r="M6574" s="10"/>
      <c r="N6574" s="11"/>
      <c r="O6574" s="11"/>
      <c r="P6574" s="19"/>
      <c r="Q6574" s="11"/>
      <c r="R6574" s="11"/>
      <c r="T6574" s="10"/>
      <c r="U6574" s="10"/>
    </row>
    <row r="6575" spans="5:21" s="8" customFormat="1" ht="30" customHeight="1">
      <c r="E6575" s="10"/>
      <c r="K6575" s="10"/>
      <c r="M6575" s="10"/>
      <c r="N6575" s="11"/>
      <c r="O6575" s="11"/>
      <c r="P6575" s="19"/>
      <c r="Q6575" s="11"/>
      <c r="R6575" s="11"/>
      <c r="T6575" s="10"/>
      <c r="U6575" s="10"/>
    </row>
    <row r="6576" spans="5:21" s="8" customFormat="1" ht="30" customHeight="1">
      <c r="E6576" s="10"/>
      <c r="K6576" s="10"/>
      <c r="M6576" s="10"/>
      <c r="N6576" s="11"/>
      <c r="O6576" s="11"/>
      <c r="P6576" s="19"/>
      <c r="Q6576" s="11"/>
      <c r="R6576" s="11"/>
      <c r="T6576" s="10"/>
      <c r="U6576" s="10"/>
    </row>
    <row r="6577" spans="5:21" s="8" customFormat="1" ht="30" customHeight="1">
      <c r="E6577" s="10"/>
      <c r="K6577" s="10"/>
      <c r="M6577" s="10"/>
      <c r="N6577" s="11"/>
      <c r="O6577" s="11"/>
      <c r="P6577" s="19"/>
      <c r="Q6577" s="11"/>
      <c r="R6577" s="11"/>
      <c r="T6577" s="10"/>
      <c r="U6577" s="10"/>
    </row>
    <row r="6578" spans="5:21" s="8" customFormat="1" ht="30" customHeight="1">
      <c r="E6578" s="10"/>
      <c r="K6578" s="10"/>
      <c r="M6578" s="10"/>
      <c r="N6578" s="11"/>
      <c r="O6578" s="11"/>
      <c r="P6578" s="19"/>
      <c r="Q6578" s="11"/>
      <c r="R6578" s="11"/>
      <c r="T6578" s="10"/>
      <c r="U6578" s="10"/>
    </row>
    <row r="6579" spans="5:21" s="8" customFormat="1" ht="30" customHeight="1">
      <c r="E6579" s="10"/>
      <c r="K6579" s="10"/>
      <c r="M6579" s="10"/>
      <c r="N6579" s="11"/>
      <c r="O6579" s="11"/>
      <c r="P6579" s="19"/>
      <c r="Q6579" s="11"/>
      <c r="R6579" s="11"/>
      <c r="T6579" s="10"/>
      <c r="U6579" s="10"/>
    </row>
    <row r="6580" spans="5:21" s="8" customFormat="1" ht="30" customHeight="1">
      <c r="E6580" s="10"/>
      <c r="K6580" s="10"/>
      <c r="M6580" s="10"/>
      <c r="N6580" s="11"/>
      <c r="O6580" s="11"/>
      <c r="P6580" s="19"/>
      <c r="Q6580" s="11"/>
      <c r="R6580" s="11"/>
      <c r="T6580" s="10"/>
      <c r="U6580" s="10"/>
    </row>
    <row r="6581" spans="5:21" s="8" customFormat="1" ht="30" customHeight="1">
      <c r="E6581" s="10"/>
      <c r="K6581" s="10"/>
      <c r="M6581" s="10"/>
      <c r="N6581" s="11"/>
      <c r="O6581" s="11"/>
      <c r="P6581" s="19"/>
      <c r="Q6581" s="11"/>
      <c r="R6581" s="11"/>
      <c r="T6581" s="10"/>
      <c r="U6581" s="10"/>
    </row>
    <row r="6582" spans="5:21" s="8" customFormat="1" ht="30" customHeight="1">
      <c r="E6582" s="10"/>
      <c r="K6582" s="10"/>
      <c r="M6582" s="10"/>
      <c r="N6582" s="11"/>
      <c r="O6582" s="11"/>
      <c r="P6582" s="19"/>
      <c r="Q6582" s="11"/>
      <c r="R6582" s="11"/>
      <c r="T6582" s="10"/>
      <c r="U6582" s="10"/>
    </row>
    <row r="6583" spans="5:21" s="8" customFormat="1" ht="30" customHeight="1">
      <c r="E6583" s="10"/>
      <c r="K6583" s="10"/>
      <c r="M6583" s="10"/>
      <c r="N6583" s="11"/>
      <c r="O6583" s="11"/>
      <c r="P6583" s="19"/>
      <c r="Q6583" s="11"/>
      <c r="R6583" s="11"/>
      <c r="T6583" s="10"/>
      <c r="U6583" s="10"/>
    </row>
    <row r="6584" spans="5:21" s="8" customFormat="1" ht="30" customHeight="1">
      <c r="E6584" s="10"/>
      <c r="K6584" s="10"/>
      <c r="M6584" s="10"/>
      <c r="N6584" s="11"/>
      <c r="O6584" s="11"/>
      <c r="P6584" s="19"/>
      <c r="Q6584" s="11"/>
      <c r="R6584" s="11"/>
      <c r="T6584" s="10"/>
      <c r="U6584" s="10"/>
    </row>
    <row r="6585" spans="5:21" s="8" customFormat="1" ht="30" customHeight="1">
      <c r="E6585" s="10"/>
      <c r="K6585" s="10"/>
      <c r="M6585" s="10"/>
      <c r="N6585" s="11"/>
      <c r="O6585" s="11"/>
      <c r="P6585" s="19"/>
      <c r="Q6585" s="11"/>
      <c r="R6585" s="11"/>
      <c r="T6585" s="10"/>
      <c r="U6585" s="10"/>
    </row>
    <row r="6586" spans="5:21" s="8" customFormat="1" ht="30" customHeight="1">
      <c r="E6586" s="10"/>
      <c r="K6586" s="10"/>
      <c r="M6586" s="10"/>
      <c r="N6586" s="11"/>
      <c r="O6586" s="11"/>
      <c r="P6586" s="19"/>
      <c r="Q6586" s="11"/>
      <c r="R6586" s="11"/>
      <c r="T6586" s="10"/>
      <c r="U6586" s="10"/>
    </row>
    <row r="6587" spans="5:21" s="8" customFormat="1" ht="30" customHeight="1">
      <c r="E6587" s="10"/>
      <c r="K6587" s="10"/>
      <c r="M6587" s="10"/>
      <c r="N6587" s="11"/>
      <c r="O6587" s="11"/>
      <c r="P6587" s="19"/>
      <c r="Q6587" s="11"/>
      <c r="R6587" s="11"/>
      <c r="T6587" s="10"/>
      <c r="U6587" s="10"/>
    </row>
    <row r="6588" spans="5:21" s="8" customFormat="1" ht="30" customHeight="1">
      <c r="E6588" s="10"/>
      <c r="K6588" s="10"/>
      <c r="M6588" s="10"/>
      <c r="N6588" s="11"/>
      <c r="O6588" s="11"/>
      <c r="P6588" s="19"/>
      <c r="Q6588" s="11"/>
      <c r="R6588" s="11"/>
      <c r="T6588" s="10"/>
      <c r="U6588" s="10"/>
    </row>
    <row r="6589" spans="5:21" s="8" customFormat="1" ht="30" customHeight="1">
      <c r="E6589" s="10"/>
      <c r="K6589" s="10"/>
      <c r="M6589" s="10"/>
      <c r="N6589" s="11"/>
      <c r="O6589" s="11"/>
      <c r="P6589" s="19"/>
      <c r="Q6589" s="11"/>
      <c r="R6589" s="11"/>
      <c r="T6589" s="10"/>
      <c r="U6589" s="10"/>
    </row>
    <row r="6590" spans="5:21" s="8" customFormat="1" ht="30" customHeight="1">
      <c r="E6590" s="10"/>
      <c r="K6590" s="10"/>
      <c r="M6590" s="10"/>
      <c r="N6590" s="11"/>
      <c r="O6590" s="11"/>
      <c r="P6590" s="19"/>
      <c r="Q6590" s="11"/>
      <c r="R6590" s="11"/>
      <c r="T6590" s="10"/>
      <c r="U6590" s="10"/>
    </row>
    <row r="6591" spans="5:21" s="8" customFormat="1" ht="30" customHeight="1">
      <c r="E6591" s="10"/>
      <c r="K6591" s="10"/>
      <c r="M6591" s="10"/>
      <c r="N6591" s="11"/>
      <c r="O6591" s="11"/>
      <c r="P6591" s="19"/>
      <c r="Q6591" s="11"/>
      <c r="R6591" s="11"/>
      <c r="T6591" s="10"/>
      <c r="U6591" s="10"/>
    </row>
    <row r="6592" spans="5:21" s="8" customFormat="1" ht="30" customHeight="1">
      <c r="E6592" s="10"/>
      <c r="K6592" s="10"/>
      <c r="M6592" s="10"/>
      <c r="N6592" s="11"/>
      <c r="O6592" s="11"/>
      <c r="P6592" s="19"/>
      <c r="Q6592" s="11"/>
      <c r="R6592" s="11"/>
      <c r="T6592" s="10"/>
      <c r="U6592" s="10"/>
    </row>
    <row r="6593" spans="5:21" s="8" customFormat="1" ht="30" customHeight="1">
      <c r="E6593" s="10"/>
      <c r="K6593" s="10"/>
      <c r="M6593" s="10"/>
      <c r="N6593" s="11"/>
      <c r="O6593" s="11"/>
      <c r="P6593" s="19"/>
      <c r="Q6593" s="11"/>
      <c r="R6593" s="11"/>
      <c r="T6593" s="10"/>
      <c r="U6593" s="10"/>
    </row>
    <row r="6594" spans="5:21" s="8" customFormat="1" ht="30" customHeight="1">
      <c r="E6594" s="10"/>
      <c r="K6594" s="10"/>
      <c r="M6594" s="10"/>
      <c r="N6594" s="11"/>
      <c r="O6594" s="11"/>
      <c r="P6594" s="19"/>
      <c r="Q6594" s="11"/>
      <c r="R6594" s="11"/>
      <c r="T6594" s="10"/>
      <c r="U6594" s="10"/>
    </row>
    <row r="6595" spans="5:21" s="8" customFormat="1" ht="30" customHeight="1">
      <c r="E6595" s="10"/>
      <c r="K6595" s="10"/>
      <c r="M6595" s="10"/>
      <c r="N6595" s="11"/>
      <c r="O6595" s="11"/>
      <c r="P6595" s="19"/>
      <c r="Q6595" s="11"/>
      <c r="R6595" s="11"/>
      <c r="T6595" s="10"/>
      <c r="U6595" s="10"/>
    </row>
    <row r="6596" spans="5:21" s="8" customFormat="1" ht="30" customHeight="1">
      <c r="E6596" s="10"/>
      <c r="K6596" s="10"/>
      <c r="M6596" s="10"/>
      <c r="N6596" s="11"/>
      <c r="O6596" s="11"/>
      <c r="P6596" s="19"/>
      <c r="Q6596" s="11"/>
      <c r="R6596" s="11"/>
      <c r="T6596" s="10"/>
      <c r="U6596" s="10"/>
    </row>
    <row r="6597" spans="5:21" s="8" customFormat="1" ht="30" customHeight="1">
      <c r="E6597" s="10"/>
      <c r="K6597" s="10"/>
      <c r="M6597" s="10"/>
      <c r="N6597" s="11"/>
      <c r="O6597" s="11"/>
      <c r="P6597" s="19"/>
      <c r="Q6597" s="11"/>
      <c r="R6597" s="11"/>
      <c r="T6597" s="10"/>
      <c r="U6597" s="10"/>
    </row>
    <row r="6598" spans="5:21" s="8" customFormat="1" ht="30" customHeight="1">
      <c r="E6598" s="10"/>
      <c r="K6598" s="10"/>
      <c r="M6598" s="10"/>
      <c r="N6598" s="11"/>
      <c r="O6598" s="11"/>
      <c r="P6598" s="19"/>
      <c r="Q6598" s="11"/>
      <c r="R6598" s="11"/>
      <c r="T6598" s="10"/>
      <c r="U6598" s="10"/>
    </row>
    <row r="6599" spans="5:21" s="8" customFormat="1" ht="30" customHeight="1">
      <c r="E6599" s="10"/>
      <c r="K6599" s="10"/>
      <c r="M6599" s="10"/>
      <c r="N6599" s="11"/>
      <c r="O6599" s="11"/>
      <c r="P6599" s="19"/>
      <c r="Q6599" s="11"/>
      <c r="R6599" s="11"/>
      <c r="T6599" s="10"/>
      <c r="U6599" s="10"/>
    </row>
    <row r="6600" spans="5:21" s="8" customFormat="1" ht="30" customHeight="1">
      <c r="E6600" s="10"/>
      <c r="K6600" s="10"/>
      <c r="M6600" s="10"/>
      <c r="N6600" s="11"/>
      <c r="O6600" s="11"/>
      <c r="P6600" s="19"/>
      <c r="Q6600" s="11"/>
      <c r="R6600" s="11"/>
      <c r="T6600" s="10"/>
      <c r="U6600" s="10"/>
    </row>
    <row r="6601" spans="5:21" s="8" customFormat="1" ht="30" customHeight="1">
      <c r="E6601" s="10"/>
      <c r="K6601" s="10"/>
      <c r="M6601" s="10"/>
      <c r="N6601" s="11"/>
      <c r="O6601" s="11"/>
      <c r="P6601" s="19"/>
      <c r="Q6601" s="11"/>
      <c r="R6601" s="11"/>
      <c r="T6601" s="10"/>
      <c r="U6601" s="10"/>
    </row>
    <row r="6602" spans="5:21" s="8" customFormat="1" ht="30" customHeight="1">
      <c r="E6602" s="10"/>
      <c r="K6602" s="10"/>
      <c r="M6602" s="10"/>
      <c r="N6602" s="11"/>
      <c r="O6602" s="11"/>
      <c r="P6602" s="19"/>
      <c r="Q6602" s="11"/>
      <c r="R6602" s="11"/>
      <c r="T6602" s="10"/>
      <c r="U6602" s="10"/>
    </row>
    <row r="6603" spans="5:21" s="8" customFormat="1" ht="30" customHeight="1">
      <c r="E6603" s="10"/>
      <c r="K6603" s="10"/>
      <c r="M6603" s="10"/>
      <c r="N6603" s="11"/>
      <c r="O6603" s="11"/>
      <c r="P6603" s="19"/>
      <c r="Q6603" s="11"/>
      <c r="R6603" s="11"/>
      <c r="T6603" s="10"/>
      <c r="U6603" s="10"/>
    </row>
    <row r="6604" spans="5:21" s="8" customFormat="1" ht="30" customHeight="1">
      <c r="E6604" s="10"/>
      <c r="K6604" s="10"/>
      <c r="M6604" s="10"/>
      <c r="N6604" s="11"/>
      <c r="O6604" s="11"/>
      <c r="P6604" s="19"/>
      <c r="Q6604" s="11"/>
      <c r="R6604" s="11"/>
      <c r="T6604" s="10"/>
      <c r="U6604" s="10"/>
    </row>
    <row r="6605" spans="5:21" s="8" customFormat="1" ht="30" customHeight="1">
      <c r="E6605" s="10"/>
      <c r="K6605" s="10"/>
      <c r="M6605" s="10"/>
      <c r="N6605" s="11"/>
      <c r="O6605" s="11"/>
      <c r="P6605" s="19"/>
      <c r="Q6605" s="11"/>
      <c r="R6605" s="11"/>
      <c r="T6605" s="10"/>
      <c r="U6605" s="10"/>
    </row>
    <row r="6606" spans="5:21" s="8" customFormat="1" ht="30" customHeight="1">
      <c r="E6606" s="10"/>
      <c r="K6606" s="10"/>
      <c r="M6606" s="10"/>
      <c r="N6606" s="11"/>
      <c r="O6606" s="11"/>
      <c r="P6606" s="19"/>
      <c r="Q6606" s="11"/>
      <c r="R6606" s="11"/>
      <c r="T6606" s="10"/>
      <c r="U6606" s="10"/>
    </row>
    <row r="6607" spans="5:21" s="8" customFormat="1" ht="30" customHeight="1">
      <c r="E6607" s="10"/>
      <c r="K6607" s="10"/>
      <c r="M6607" s="10"/>
      <c r="N6607" s="11"/>
      <c r="O6607" s="11"/>
      <c r="P6607" s="19"/>
      <c r="Q6607" s="11"/>
      <c r="R6607" s="11"/>
      <c r="T6607" s="10"/>
      <c r="U6607" s="10"/>
    </row>
    <row r="6608" spans="5:21" s="8" customFormat="1" ht="30" customHeight="1">
      <c r="E6608" s="10"/>
      <c r="K6608" s="10"/>
      <c r="M6608" s="10"/>
      <c r="N6608" s="11"/>
      <c r="O6608" s="11"/>
      <c r="P6608" s="19"/>
      <c r="Q6608" s="11"/>
      <c r="R6608" s="11"/>
      <c r="T6608" s="10"/>
      <c r="U6608" s="10"/>
    </row>
    <row r="6609" spans="5:21" s="8" customFormat="1" ht="30" customHeight="1">
      <c r="E6609" s="10"/>
      <c r="K6609" s="10"/>
      <c r="M6609" s="10"/>
      <c r="N6609" s="11"/>
      <c r="O6609" s="11"/>
      <c r="P6609" s="19"/>
      <c r="Q6609" s="11"/>
      <c r="R6609" s="11"/>
      <c r="T6609" s="10"/>
      <c r="U6609" s="10"/>
    </row>
    <row r="6610" spans="5:21" s="8" customFormat="1" ht="30" customHeight="1">
      <c r="E6610" s="10"/>
      <c r="K6610" s="10"/>
      <c r="M6610" s="10"/>
      <c r="N6610" s="11"/>
      <c r="O6610" s="11"/>
      <c r="P6610" s="19"/>
      <c r="Q6610" s="11"/>
      <c r="R6610" s="11"/>
      <c r="T6610" s="10"/>
      <c r="U6610" s="10"/>
    </row>
    <row r="6611" spans="5:21" s="8" customFormat="1" ht="30" customHeight="1">
      <c r="E6611" s="10"/>
      <c r="K6611" s="10"/>
      <c r="M6611" s="10"/>
      <c r="N6611" s="11"/>
      <c r="O6611" s="11"/>
      <c r="P6611" s="19"/>
      <c r="Q6611" s="11"/>
      <c r="R6611" s="11"/>
      <c r="T6611" s="10"/>
      <c r="U6611" s="10"/>
    </row>
    <row r="6612" spans="5:21" s="8" customFormat="1" ht="30" customHeight="1">
      <c r="E6612" s="10"/>
      <c r="K6612" s="10"/>
      <c r="M6612" s="10"/>
      <c r="N6612" s="11"/>
      <c r="O6612" s="11"/>
      <c r="P6612" s="19"/>
      <c r="Q6612" s="11"/>
      <c r="R6612" s="11"/>
      <c r="T6612" s="10"/>
      <c r="U6612" s="10"/>
    </row>
    <row r="6613" spans="5:21" s="8" customFormat="1" ht="30" customHeight="1">
      <c r="E6613" s="10"/>
      <c r="K6613" s="10"/>
      <c r="M6613" s="10"/>
      <c r="N6613" s="11"/>
      <c r="O6613" s="11"/>
      <c r="P6613" s="19"/>
      <c r="Q6613" s="11"/>
      <c r="R6613" s="11"/>
      <c r="T6613" s="10"/>
      <c r="U6613" s="10"/>
    </row>
    <row r="6614" spans="5:21" s="8" customFormat="1" ht="30" customHeight="1">
      <c r="E6614" s="10"/>
      <c r="K6614" s="10"/>
      <c r="M6614" s="10"/>
      <c r="N6614" s="11"/>
      <c r="O6614" s="11"/>
      <c r="P6614" s="19"/>
      <c r="Q6614" s="11"/>
      <c r="R6614" s="11"/>
      <c r="T6614" s="10"/>
      <c r="U6614" s="10"/>
    </row>
    <row r="6615" spans="5:21" s="8" customFormat="1" ht="30" customHeight="1">
      <c r="E6615" s="10"/>
      <c r="K6615" s="10"/>
      <c r="M6615" s="10"/>
      <c r="N6615" s="11"/>
      <c r="O6615" s="11"/>
      <c r="P6615" s="19"/>
      <c r="Q6615" s="11"/>
      <c r="R6615" s="11"/>
      <c r="T6615" s="10"/>
      <c r="U6615" s="10"/>
    </row>
    <row r="6616" spans="5:21" s="8" customFormat="1" ht="30" customHeight="1">
      <c r="E6616" s="10"/>
      <c r="K6616" s="10"/>
      <c r="M6616" s="10"/>
      <c r="N6616" s="11"/>
      <c r="O6616" s="11"/>
      <c r="P6616" s="19"/>
      <c r="Q6616" s="11"/>
      <c r="R6616" s="11"/>
      <c r="T6616" s="10"/>
      <c r="U6616" s="10"/>
    </row>
    <row r="6617" spans="5:21" s="8" customFormat="1" ht="30" customHeight="1">
      <c r="E6617" s="10"/>
      <c r="K6617" s="10"/>
      <c r="M6617" s="10"/>
      <c r="N6617" s="11"/>
      <c r="O6617" s="11"/>
      <c r="P6617" s="19"/>
      <c r="Q6617" s="11"/>
      <c r="R6617" s="11"/>
      <c r="T6617" s="10"/>
      <c r="U6617" s="10"/>
    </row>
    <row r="6618" spans="5:21" s="8" customFormat="1" ht="30" customHeight="1">
      <c r="E6618" s="10"/>
      <c r="K6618" s="10"/>
      <c r="M6618" s="10"/>
      <c r="N6618" s="11"/>
      <c r="O6618" s="11"/>
      <c r="P6618" s="19"/>
      <c r="Q6618" s="11"/>
      <c r="R6618" s="11"/>
      <c r="T6618" s="10"/>
      <c r="U6618" s="10"/>
    </row>
    <row r="6619" spans="5:21" s="8" customFormat="1" ht="30" customHeight="1">
      <c r="E6619" s="10"/>
      <c r="K6619" s="10"/>
      <c r="M6619" s="10"/>
      <c r="N6619" s="11"/>
      <c r="O6619" s="11"/>
      <c r="P6619" s="19"/>
      <c r="Q6619" s="11"/>
      <c r="R6619" s="11"/>
      <c r="T6619" s="10"/>
      <c r="U6619" s="10"/>
    </row>
    <row r="6620" spans="5:21" s="8" customFormat="1" ht="30" customHeight="1">
      <c r="E6620" s="10"/>
      <c r="K6620" s="10"/>
      <c r="M6620" s="10"/>
      <c r="N6620" s="11"/>
      <c r="O6620" s="11"/>
      <c r="P6620" s="19"/>
      <c r="Q6620" s="11"/>
      <c r="R6620" s="11"/>
      <c r="T6620" s="10"/>
      <c r="U6620" s="10"/>
    </row>
    <row r="6621" spans="5:21" s="8" customFormat="1" ht="30" customHeight="1">
      <c r="E6621" s="10"/>
      <c r="K6621" s="10"/>
      <c r="M6621" s="10"/>
      <c r="N6621" s="11"/>
      <c r="O6621" s="11"/>
      <c r="P6621" s="19"/>
      <c r="Q6621" s="11"/>
      <c r="R6621" s="11"/>
      <c r="T6621" s="10"/>
      <c r="U6621" s="10"/>
    </row>
    <row r="6622" spans="5:21" s="8" customFormat="1" ht="30" customHeight="1">
      <c r="E6622" s="10"/>
      <c r="K6622" s="10"/>
      <c r="M6622" s="10"/>
      <c r="N6622" s="11"/>
      <c r="O6622" s="11"/>
      <c r="P6622" s="19"/>
      <c r="Q6622" s="11"/>
      <c r="R6622" s="11"/>
      <c r="T6622" s="10"/>
      <c r="U6622" s="10"/>
    </row>
    <row r="6623" spans="5:21" s="8" customFormat="1" ht="30" customHeight="1">
      <c r="E6623" s="10"/>
      <c r="K6623" s="10"/>
      <c r="M6623" s="10"/>
      <c r="N6623" s="11"/>
      <c r="O6623" s="11"/>
      <c r="P6623" s="19"/>
      <c r="Q6623" s="11"/>
      <c r="R6623" s="11"/>
      <c r="T6623" s="10"/>
      <c r="U6623" s="10"/>
    </row>
    <row r="6624" spans="5:21" s="8" customFormat="1" ht="30" customHeight="1">
      <c r="E6624" s="10"/>
      <c r="K6624" s="10"/>
      <c r="M6624" s="10"/>
      <c r="N6624" s="11"/>
      <c r="O6624" s="11"/>
      <c r="P6624" s="19"/>
      <c r="Q6624" s="11"/>
      <c r="R6624" s="11"/>
      <c r="T6624" s="10"/>
      <c r="U6624" s="10"/>
    </row>
    <row r="6625" spans="5:21" s="8" customFormat="1" ht="30" customHeight="1">
      <c r="E6625" s="10"/>
      <c r="K6625" s="10"/>
      <c r="M6625" s="10"/>
      <c r="N6625" s="11"/>
      <c r="O6625" s="11"/>
      <c r="P6625" s="19"/>
      <c r="Q6625" s="11"/>
      <c r="R6625" s="11"/>
      <c r="T6625" s="10"/>
      <c r="U6625" s="10"/>
    </row>
    <row r="6626" spans="5:21" s="8" customFormat="1" ht="30" customHeight="1">
      <c r="E6626" s="10"/>
      <c r="K6626" s="10"/>
      <c r="M6626" s="10"/>
      <c r="N6626" s="11"/>
      <c r="O6626" s="11"/>
      <c r="P6626" s="19"/>
      <c r="Q6626" s="11"/>
      <c r="R6626" s="11"/>
      <c r="T6626" s="10"/>
      <c r="U6626" s="10"/>
    </row>
    <row r="6627" spans="5:21" s="8" customFormat="1" ht="30" customHeight="1">
      <c r="E6627" s="10"/>
      <c r="K6627" s="10"/>
      <c r="M6627" s="10"/>
      <c r="N6627" s="11"/>
      <c r="O6627" s="11"/>
      <c r="P6627" s="19"/>
      <c r="Q6627" s="11"/>
      <c r="R6627" s="11"/>
      <c r="T6627" s="10"/>
      <c r="U6627" s="10"/>
    </row>
    <row r="6628" spans="5:21" s="8" customFormat="1" ht="30" customHeight="1">
      <c r="E6628" s="10"/>
      <c r="K6628" s="10"/>
      <c r="M6628" s="10"/>
      <c r="N6628" s="11"/>
      <c r="O6628" s="11"/>
      <c r="P6628" s="19"/>
      <c r="Q6628" s="11"/>
      <c r="R6628" s="11"/>
      <c r="T6628" s="10"/>
      <c r="U6628" s="10"/>
    </row>
    <row r="6629" spans="5:21" s="8" customFormat="1" ht="30" customHeight="1">
      <c r="E6629" s="10"/>
      <c r="K6629" s="10"/>
      <c r="M6629" s="10"/>
      <c r="N6629" s="11"/>
      <c r="O6629" s="11"/>
      <c r="P6629" s="19"/>
      <c r="Q6629" s="11"/>
      <c r="R6629" s="11"/>
      <c r="T6629" s="10"/>
      <c r="U6629" s="10"/>
    </row>
    <row r="6630" spans="5:21" s="8" customFormat="1" ht="30" customHeight="1">
      <c r="E6630" s="10"/>
      <c r="K6630" s="10"/>
      <c r="M6630" s="10"/>
      <c r="N6630" s="11"/>
      <c r="O6630" s="11"/>
      <c r="P6630" s="19"/>
      <c r="Q6630" s="11"/>
      <c r="R6630" s="11"/>
      <c r="T6630" s="10"/>
      <c r="U6630" s="10"/>
    </row>
    <row r="6631" spans="5:21" s="8" customFormat="1" ht="30" customHeight="1">
      <c r="E6631" s="10"/>
      <c r="K6631" s="10"/>
      <c r="M6631" s="10"/>
      <c r="N6631" s="11"/>
      <c r="O6631" s="11"/>
      <c r="P6631" s="19"/>
      <c r="Q6631" s="11"/>
      <c r="R6631" s="11"/>
      <c r="T6631" s="10"/>
      <c r="U6631" s="10"/>
    </row>
    <row r="6632" spans="5:21" s="8" customFormat="1" ht="30" customHeight="1">
      <c r="E6632" s="10"/>
      <c r="K6632" s="10"/>
      <c r="M6632" s="10"/>
      <c r="N6632" s="11"/>
      <c r="O6632" s="11"/>
      <c r="P6632" s="19"/>
      <c r="Q6632" s="11"/>
      <c r="R6632" s="11"/>
      <c r="T6632" s="10"/>
      <c r="U6632" s="10"/>
    </row>
    <row r="6633" spans="5:21" s="8" customFormat="1" ht="30" customHeight="1">
      <c r="E6633" s="10"/>
      <c r="K6633" s="10"/>
      <c r="M6633" s="10"/>
      <c r="N6633" s="11"/>
      <c r="O6633" s="11"/>
      <c r="P6633" s="19"/>
      <c r="Q6633" s="11"/>
      <c r="R6633" s="11"/>
      <c r="T6633" s="10"/>
      <c r="U6633" s="10"/>
    </row>
    <row r="6634" spans="5:21" s="8" customFormat="1" ht="30" customHeight="1">
      <c r="E6634" s="10"/>
      <c r="K6634" s="10"/>
      <c r="M6634" s="10"/>
      <c r="N6634" s="11"/>
      <c r="O6634" s="11"/>
      <c r="P6634" s="19"/>
      <c r="Q6634" s="11"/>
      <c r="R6634" s="11"/>
      <c r="T6634" s="10"/>
      <c r="U6634" s="10"/>
    </row>
    <row r="6635" spans="5:21" s="8" customFormat="1" ht="30" customHeight="1">
      <c r="E6635" s="10"/>
      <c r="K6635" s="10"/>
      <c r="M6635" s="10"/>
      <c r="N6635" s="11"/>
      <c r="O6635" s="11"/>
      <c r="P6635" s="19"/>
      <c r="Q6635" s="11"/>
      <c r="R6635" s="11"/>
      <c r="T6635" s="10"/>
      <c r="U6635" s="10"/>
    </row>
    <row r="6636" spans="5:21" s="8" customFormat="1" ht="30" customHeight="1">
      <c r="E6636" s="10"/>
      <c r="K6636" s="10"/>
      <c r="M6636" s="10"/>
      <c r="N6636" s="11"/>
      <c r="O6636" s="11"/>
      <c r="P6636" s="19"/>
      <c r="Q6636" s="11"/>
      <c r="R6636" s="11"/>
      <c r="T6636" s="10"/>
      <c r="U6636" s="10"/>
    </row>
    <row r="6637" spans="5:21" s="8" customFormat="1" ht="30" customHeight="1">
      <c r="E6637" s="10"/>
      <c r="K6637" s="10"/>
      <c r="M6637" s="10"/>
      <c r="N6637" s="11"/>
      <c r="O6637" s="11"/>
      <c r="P6637" s="19"/>
      <c r="Q6637" s="11"/>
      <c r="R6637" s="11"/>
      <c r="T6637" s="10"/>
      <c r="U6637" s="10"/>
    </row>
    <row r="6638" spans="5:21" s="8" customFormat="1" ht="30" customHeight="1">
      <c r="E6638" s="10"/>
      <c r="K6638" s="10"/>
      <c r="M6638" s="10"/>
      <c r="N6638" s="11"/>
      <c r="O6638" s="11"/>
      <c r="P6638" s="19"/>
      <c r="Q6638" s="11"/>
      <c r="R6638" s="11"/>
      <c r="T6638" s="10"/>
      <c r="U6638" s="10"/>
    </row>
    <row r="6639" spans="5:21" s="8" customFormat="1" ht="30" customHeight="1">
      <c r="E6639" s="10"/>
      <c r="K6639" s="10"/>
      <c r="M6639" s="10"/>
      <c r="N6639" s="11"/>
      <c r="O6639" s="11"/>
      <c r="P6639" s="19"/>
      <c r="Q6639" s="11"/>
      <c r="R6639" s="11"/>
      <c r="T6639" s="10"/>
      <c r="U6639" s="10"/>
    </row>
    <row r="6640" spans="5:21" s="8" customFormat="1" ht="30" customHeight="1">
      <c r="E6640" s="10"/>
      <c r="K6640" s="10"/>
      <c r="M6640" s="10"/>
      <c r="N6640" s="11"/>
      <c r="O6640" s="11"/>
      <c r="P6640" s="19"/>
      <c r="Q6640" s="11"/>
      <c r="R6640" s="11"/>
      <c r="T6640" s="10"/>
      <c r="U6640" s="10"/>
    </row>
    <row r="6641" spans="5:21" s="8" customFormat="1" ht="30" customHeight="1">
      <c r="E6641" s="10"/>
      <c r="K6641" s="10"/>
      <c r="M6641" s="10"/>
      <c r="N6641" s="11"/>
      <c r="O6641" s="11"/>
      <c r="P6641" s="19"/>
      <c r="Q6641" s="11"/>
      <c r="R6641" s="11"/>
      <c r="T6641" s="10"/>
      <c r="U6641" s="10"/>
    </row>
    <row r="6642" spans="5:21" s="8" customFormat="1" ht="30" customHeight="1">
      <c r="E6642" s="10"/>
      <c r="K6642" s="10"/>
      <c r="M6642" s="10"/>
      <c r="N6642" s="11"/>
      <c r="O6642" s="11"/>
      <c r="P6642" s="19"/>
      <c r="Q6642" s="11"/>
      <c r="R6642" s="11"/>
      <c r="T6642" s="10"/>
      <c r="U6642" s="10"/>
    </row>
    <row r="6643" spans="5:21" s="8" customFormat="1" ht="30" customHeight="1">
      <c r="E6643" s="10"/>
      <c r="K6643" s="10"/>
      <c r="M6643" s="10"/>
      <c r="N6643" s="11"/>
      <c r="O6643" s="11"/>
      <c r="P6643" s="19"/>
      <c r="Q6643" s="11"/>
      <c r="R6643" s="11"/>
      <c r="T6643" s="10"/>
      <c r="U6643" s="10"/>
    </row>
    <row r="6644" spans="5:21" s="8" customFormat="1" ht="30" customHeight="1">
      <c r="E6644" s="10"/>
      <c r="K6644" s="10"/>
      <c r="M6644" s="10"/>
      <c r="N6644" s="11"/>
      <c r="O6644" s="11"/>
      <c r="P6644" s="19"/>
      <c r="Q6644" s="11"/>
      <c r="R6644" s="11"/>
      <c r="T6644" s="10"/>
      <c r="U6644" s="10"/>
    </row>
    <row r="6645" spans="5:21" s="8" customFormat="1" ht="30" customHeight="1">
      <c r="E6645" s="10"/>
      <c r="K6645" s="10"/>
      <c r="M6645" s="10"/>
      <c r="N6645" s="11"/>
      <c r="O6645" s="11"/>
      <c r="P6645" s="19"/>
      <c r="Q6645" s="11"/>
      <c r="R6645" s="11"/>
      <c r="T6645" s="10"/>
      <c r="U6645" s="10"/>
    </row>
    <row r="6646" spans="5:21" s="8" customFormat="1" ht="30" customHeight="1">
      <c r="E6646" s="10"/>
      <c r="K6646" s="10"/>
      <c r="M6646" s="10"/>
      <c r="N6646" s="11"/>
      <c r="O6646" s="11"/>
      <c r="P6646" s="19"/>
      <c r="Q6646" s="11"/>
      <c r="R6646" s="11"/>
      <c r="T6646" s="10"/>
      <c r="U6646" s="10"/>
    </row>
    <row r="6647" spans="5:21" s="8" customFormat="1" ht="30" customHeight="1">
      <c r="E6647" s="10"/>
      <c r="K6647" s="10"/>
      <c r="M6647" s="10"/>
      <c r="N6647" s="11"/>
      <c r="O6647" s="11"/>
      <c r="P6647" s="19"/>
      <c r="Q6647" s="11"/>
      <c r="R6647" s="11"/>
      <c r="T6647" s="10"/>
      <c r="U6647" s="10"/>
    </row>
    <row r="6648" spans="5:21" s="8" customFormat="1" ht="30" customHeight="1">
      <c r="E6648" s="10"/>
      <c r="K6648" s="10"/>
      <c r="M6648" s="10"/>
      <c r="N6648" s="11"/>
      <c r="O6648" s="11"/>
      <c r="P6648" s="19"/>
      <c r="Q6648" s="11"/>
      <c r="R6648" s="11"/>
      <c r="T6648" s="10"/>
      <c r="U6648" s="10"/>
    </row>
    <row r="6649" spans="5:21" s="8" customFormat="1" ht="30" customHeight="1">
      <c r="E6649" s="10"/>
      <c r="K6649" s="10"/>
      <c r="M6649" s="10"/>
      <c r="N6649" s="11"/>
      <c r="O6649" s="11"/>
      <c r="P6649" s="19"/>
      <c r="Q6649" s="11"/>
      <c r="R6649" s="11"/>
      <c r="T6649" s="10"/>
      <c r="U6649" s="10"/>
    </row>
    <row r="6650" spans="5:21" s="8" customFormat="1" ht="30" customHeight="1">
      <c r="E6650" s="10"/>
      <c r="K6650" s="10"/>
      <c r="M6650" s="10"/>
      <c r="N6650" s="11"/>
      <c r="O6650" s="11"/>
      <c r="P6650" s="19"/>
      <c r="Q6650" s="11"/>
      <c r="R6650" s="11"/>
      <c r="T6650" s="10"/>
      <c r="U6650" s="10"/>
    </row>
    <row r="6651" spans="5:21" s="8" customFormat="1" ht="30" customHeight="1">
      <c r="E6651" s="10"/>
      <c r="K6651" s="10"/>
      <c r="M6651" s="10"/>
      <c r="N6651" s="11"/>
      <c r="O6651" s="11"/>
      <c r="P6651" s="19"/>
      <c r="Q6651" s="11"/>
      <c r="R6651" s="11"/>
      <c r="T6651" s="10"/>
      <c r="U6651" s="10"/>
    </row>
    <row r="6652" spans="5:21" s="8" customFormat="1" ht="30" customHeight="1">
      <c r="E6652" s="10"/>
      <c r="K6652" s="10"/>
      <c r="M6652" s="10"/>
      <c r="N6652" s="11"/>
      <c r="O6652" s="11"/>
      <c r="P6652" s="19"/>
      <c r="Q6652" s="11"/>
      <c r="R6652" s="11"/>
      <c r="T6652" s="10"/>
      <c r="U6652" s="10"/>
    </row>
    <row r="6653" spans="5:21" s="8" customFormat="1" ht="30" customHeight="1">
      <c r="E6653" s="10"/>
      <c r="K6653" s="10"/>
      <c r="M6653" s="10"/>
      <c r="N6653" s="11"/>
      <c r="O6653" s="11"/>
      <c r="P6653" s="19"/>
      <c r="Q6653" s="11"/>
      <c r="R6653" s="11"/>
      <c r="T6653" s="10"/>
      <c r="U6653" s="10"/>
    </row>
    <row r="6654" spans="5:21" s="8" customFormat="1" ht="30" customHeight="1">
      <c r="E6654" s="10"/>
      <c r="K6654" s="10"/>
      <c r="M6654" s="10"/>
      <c r="N6654" s="11"/>
      <c r="O6654" s="11"/>
      <c r="P6654" s="19"/>
      <c r="Q6654" s="11"/>
      <c r="R6654" s="11"/>
      <c r="T6654" s="10"/>
      <c r="U6654" s="10"/>
    </row>
    <row r="6655" spans="5:21" s="8" customFormat="1" ht="30" customHeight="1">
      <c r="E6655" s="10"/>
      <c r="K6655" s="10"/>
      <c r="M6655" s="10"/>
      <c r="N6655" s="11"/>
      <c r="O6655" s="11"/>
      <c r="P6655" s="19"/>
      <c r="Q6655" s="11"/>
      <c r="R6655" s="11"/>
      <c r="T6655" s="10"/>
      <c r="U6655" s="10"/>
    </row>
    <row r="6656" spans="5:21" s="8" customFormat="1" ht="30" customHeight="1">
      <c r="E6656" s="10"/>
      <c r="K6656" s="10"/>
      <c r="M6656" s="10"/>
      <c r="N6656" s="11"/>
      <c r="O6656" s="11"/>
      <c r="P6656" s="19"/>
      <c r="Q6656" s="11"/>
      <c r="R6656" s="11"/>
      <c r="T6656" s="10"/>
      <c r="U6656" s="10"/>
    </row>
    <row r="6657" spans="5:21" s="8" customFormat="1" ht="30" customHeight="1">
      <c r="E6657" s="10"/>
      <c r="K6657" s="10"/>
      <c r="M6657" s="10"/>
      <c r="N6657" s="11"/>
      <c r="O6657" s="11"/>
      <c r="P6657" s="19"/>
      <c r="Q6657" s="11"/>
      <c r="R6657" s="11"/>
      <c r="T6657" s="10"/>
      <c r="U6657" s="10"/>
    </row>
    <row r="6658" spans="5:21" s="8" customFormat="1" ht="30" customHeight="1">
      <c r="E6658" s="10"/>
      <c r="K6658" s="10"/>
      <c r="M6658" s="10"/>
      <c r="N6658" s="11"/>
      <c r="O6658" s="11"/>
      <c r="P6658" s="19"/>
      <c r="Q6658" s="11"/>
      <c r="R6658" s="11"/>
      <c r="T6658" s="10"/>
      <c r="U6658" s="10"/>
    </row>
    <row r="6659" spans="5:21" s="8" customFormat="1" ht="30" customHeight="1">
      <c r="E6659" s="10"/>
      <c r="K6659" s="10"/>
      <c r="M6659" s="10"/>
      <c r="N6659" s="11"/>
      <c r="O6659" s="11"/>
      <c r="P6659" s="19"/>
      <c r="Q6659" s="11"/>
      <c r="R6659" s="11"/>
      <c r="T6659" s="10"/>
      <c r="U6659" s="10"/>
    </row>
    <row r="6660" spans="5:21" s="8" customFormat="1" ht="30" customHeight="1">
      <c r="E6660" s="10"/>
      <c r="K6660" s="10"/>
      <c r="M6660" s="10"/>
      <c r="N6660" s="11"/>
      <c r="O6660" s="11"/>
      <c r="P6660" s="19"/>
      <c r="Q6660" s="11"/>
      <c r="R6660" s="11"/>
      <c r="T6660" s="10"/>
      <c r="U6660" s="10"/>
    </row>
    <row r="6661" spans="5:21" s="8" customFormat="1" ht="30" customHeight="1">
      <c r="E6661" s="10"/>
      <c r="K6661" s="10"/>
      <c r="M6661" s="10"/>
      <c r="N6661" s="11"/>
      <c r="O6661" s="11"/>
      <c r="P6661" s="19"/>
      <c r="Q6661" s="11"/>
      <c r="R6661" s="11"/>
      <c r="T6661" s="10"/>
      <c r="U6661" s="10"/>
    </row>
    <row r="6662" spans="5:21" s="8" customFormat="1" ht="30" customHeight="1">
      <c r="E6662" s="10"/>
      <c r="K6662" s="10"/>
      <c r="M6662" s="10"/>
      <c r="N6662" s="11"/>
      <c r="O6662" s="11"/>
      <c r="P6662" s="19"/>
      <c r="Q6662" s="11"/>
      <c r="R6662" s="11"/>
      <c r="T6662" s="10"/>
      <c r="U6662" s="10"/>
    </row>
    <row r="6663" spans="5:21" s="8" customFormat="1" ht="30" customHeight="1">
      <c r="E6663" s="10"/>
      <c r="K6663" s="10"/>
      <c r="M6663" s="10"/>
      <c r="N6663" s="11"/>
      <c r="O6663" s="11"/>
      <c r="P6663" s="19"/>
      <c r="Q6663" s="11"/>
      <c r="R6663" s="11"/>
      <c r="T6663" s="10"/>
      <c r="U6663" s="10"/>
    </row>
    <row r="6664" spans="5:21" s="8" customFormat="1" ht="30" customHeight="1">
      <c r="E6664" s="10"/>
      <c r="K6664" s="10"/>
      <c r="M6664" s="10"/>
      <c r="N6664" s="11"/>
      <c r="O6664" s="11"/>
      <c r="P6664" s="19"/>
      <c r="Q6664" s="11"/>
      <c r="R6664" s="11"/>
      <c r="T6664" s="10"/>
      <c r="U6664" s="10"/>
    </row>
    <row r="6665" spans="5:21" s="8" customFormat="1" ht="30" customHeight="1">
      <c r="E6665" s="10"/>
      <c r="K6665" s="10"/>
      <c r="M6665" s="10"/>
      <c r="N6665" s="11"/>
      <c r="O6665" s="11"/>
      <c r="P6665" s="19"/>
      <c r="Q6665" s="11"/>
      <c r="R6665" s="11"/>
      <c r="T6665" s="10"/>
      <c r="U6665" s="10"/>
    </row>
    <row r="6666" spans="5:21" s="8" customFormat="1" ht="30" customHeight="1">
      <c r="E6666" s="10"/>
      <c r="K6666" s="10"/>
      <c r="M6666" s="10"/>
      <c r="N6666" s="11"/>
      <c r="O6666" s="11"/>
      <c r="P6666" s="19"/>
      <c r="Q6666" s="11"/>
      <c r="R6666" s="11"/>
      <c r="T6666" s="10"/>
      <c r="U6666" s="10"/>
    </row>
    <row r="6667" spans="5:21" s="8" customFormat="1" ht="30" customHeight="1">
      <c r="E6667" s="10"/>
      <c r="K6667" s="10"/>
      <c r="M6667" s="10"/>
      <c r="N6667" s="11"/>
      <c r="O6667" s="11"/>
      <c r="P6667" s="19"/>
      <c r="Q6667" s="11"/>
      <c r="R6667" s="11"/>
      <c r="T6667" s="10"/>
      <c r="U6667" s="10"/>
    </row>
    <row r="6668" spans="5:21" s="8" customFormat="1" ht="30" customHeight="1">
      <c r="E6668" s="10"/>
      <c r="K6668" s="10"/>
      <c r="M6668" s="10"/>
      <c r="N6668" s="11"/>
      <c r="O6668" s="11"/>
      <c r="P6668" s="19"/>
      <c r="Q6668" s="11"/>
      <c r="R6668" s="11"/>
      <c r="T6668" s="10"/>
      <c r="U6668" s="10"/>
    </row>
    <row r="6669" spans="5:21" s="8" customFormat="1" ht="30" customHeight="1">
      <c r="E6669" s="10"/>
      <c r="K6669" s="10"/>
      <c r="M6669" s="10"/>
      <c r="N6669" s="11"/>
      <c r="O6669" s="11"/>
      <c r="P6669" s="19"/>
      <c r="Q6669" s="11"/>
      <c r="R6669" s="11"/>
      <c r="T6669" s="10"/>
      <c r="U6669" s="10"/>
    </row>
    <row r="6670" spans="5:21" s="8" customFormat="1" ht="30" customHeight="1">
      <c r="E6670" s="10"/>
      <c r="K6670" s="10"/>
      <c r="M6670" s="10"/>
      <c r="N6670" s="11"/>
      <c r="O6670" s="11"/>
      <c r="P6670" s="19"/>
      <c r="Q6670" s="11"/>
      <c r="R6670" s="11"/>
      <c r="T6670" s="10"/>
      <c r="U6670" s="10"/>
    </row>
    <row r="6671" spans="5:21" s="8" customFormat="1" ht="30" customHeight="1">
      <c r="E6671" s="10"/>
      <c r="K6671" s="10"/>
      <c r="M6671" s="10"/>
      <c r="N6671" s="11"/>
      <c r="O6671" s="11"/>
      <c r="P6671" s="19"/>
      <c r="Q6671" s="11"/>
      <c r="R6671" s="11"/>
      <c r="T6671" s="10"/>
      <c r="U6671" s="10"/>
    </row>
    <row r="6672" spans="5:21" s="8" customFormat="1" ht="30" customHeight="1">
      <c r="E6672" s="10"/>
      <c r="K6672" s="10"/>
      <c r="M6672" s="10"/>
      <c r="N6672" s="11"/>
      <c r="O6672" s="11"/>
      <c r="P6672" s="19"/>
      <c r="Q6672" s="11"/>
      <c r="R6672" s="11"/>
      <c r="T6672" s="10"/>
      <c r="U6672" s="10"/>
    </row>
    <row r="6673" spans="5:21" s="8" customFormat="1" ht="30" customHeight="1">
      <c r="E6673" s="10"/>
      <c r="K6673" s="10"/>
      <c r="M6673" s="10"/>
      <c r="N6673" s="11"/>
      <c r="O6673" s="11"/>
      <c r="P6673" s="19"/>
      <c r="Q6673" s="11"/>
      <c r="R6673" s="11"/>
      <c r="T6673" s="10"/>
      <c r="U6673" s="10"/>
    </row>
    <row r="6674" spans="5:21" s="8" customFormat="1" ht="30" customHeight="1">
      <c r="E6674" s="10"/>
      <c r="K6674" s="10"/>
      <c r="M6674" s="10"/>
      <c r="N6674" s="11"/>
      <c r="O6674" s="11"/>
      <c r="P6674" s="19"/>
      <c r="Q6674" s="11"/>
      <c r="R6674" s="11"/>
      <c r="T6674" s="10"/>
      <c r="U6674" s="10"/>
    </row>
    <row r="6675" spans="5:21" s="8" customFormat="1" ht="30" customHeight="1">
      <c r="E6675" s="10"/>
      <c r="K6675" s="10"/>
      <c r="M6675" s="10"/>
      <c r="N6675" s="11"/>
      <c r="O6675" s="11"/>
      <c r="P6675" s="19"/>
      <c r="Q6675" s="11"/>
      <c r="R6675" s="11"/>
      <c r="T6675" s="10"/>
      <c r="U6675" s="10"/>
    </row>
    <row r="6676" spans="5:21" s="8" customFormat="1" ht="30" customHeight="1">
      <c r="E6676" s="10"/>
      <c r="K6676" s="10"/>
      <c r="M6676" s="10"/>
      <c r="N6676" s="11"/>
      <c r="O6676" s="11"/>
      <c r="P6676" s="19"/>
      <c r="Q6676" s="11"/>
      <c r="R6676" s="11"/>
      <c r="T6676" s="10"/>
      <c r="U6676" s="10"/>
    </row>
    <row r="6677" spans="5:21" s="8" customFormat="1" ht="30" customHeight="1">
      <c r="E6677" s="10"/>
      <c r="K6677" s="10"/>
      <c r="M6677" s="10"/>
      <c r="N6677" s="11"/>
      <c r="O6677" s="11"/>
      <c r="P6677" s="19"/>
      <c r="Q6677" s="11"/>
      <c r="R6677" s="11"/>
      <c r="T6677" s="10"/>
      <c r="U6677" s="10"/>
    </row>
    <row r="6678" spans="5:21" s="8" customFormat="1" ht="30" customHeight="1">
      <c r="E6678" s="10"/>
      <c r="K6678" s="10"/>
      <c r="M6678" s="10"/>
      <c r="N6678" s="11"/>
      <c r="O6678" s="11"/>
      <c r="P6678" s="19"/>
      <c r="Q6678" s="11"/>
      <c r="R6678" s="11"/>
      <c r="T6678" s="10"/>
      <c r="U6678" s="10"/>
    </row>
    <row r="6679" spans="5:21" s="8" customFormat="1" ht="30" customHeight="1">
      <c r="E6679" s="10"/>
      <c r="K6679" s="10"/>
      <c r="M6679" s="10"/>
      <c r="N6679" s="11"/>
      <c r="O6679" s="11"/>
      <c r="P6679" s="19"/>
      <c r="Q6679" s="11"/>
      <c r="R6679" s="11"/>
      <c r="T6679" s="10"/>
      <c r="U6679" s="10"/>
    </row>
    <row r="6680" spans="5:21" s="8" customFormat="1" ht="30" customHeight="1">
      <c r="E6680" s="10"/>
      <c r="K6680" s="10"/>
      <c r="M6680" s="10"/>
      <c r="N6680" s="11"/>
      <c r="O6680" s="11"/>
      <c r="P6680" s="19"/>
      <c r="Q6680" s="11"/>
      <c r="R6680" s="11"/>
      <c r="T6680" s="10"/>
      <c r="U6680" s="10"/>
    </row>
    <row r="6681" spans="5:21" s="8" customFormat="1" ht="30" customHeight="1">
      <c r="E6681" s="10"/>
      <c r="K6681" s="10"/>
      <c r="M6681" s="10"/>
      <c r="N6681" s="11"/>
      <c r="O6681" s="11"/>
      <c r="P6681" s="19"/>
      <c r="Q6681" s="11"/>
      <c r="R6681" s="11"/>
      <c r="T6681" s="10"/>
      <c r="U6681" s="10"/>
    </row>
    <row r="6682" spans="5:21" s="8" customFormat="1" ht="30" customHeight="1">
      <c r="E6682" s="10"/>
      <c r="K6682" s="10"/>
      <c r="M6682" s="10"/>
      <c r="N6682" s="11"/>
      <c r="O6682" s="11"/>
      <c r="P6682" s="19"/>
      <c r="Q6682" s="11"/>
      <c r="R6682" s="11"/>
      <c r="T6682" s="10"/>
      <c r="U6682" s="10"/>
    </row>
    <row r="6683" spans="5:21" s="8" customFormat="1" ht="30" customHeight="1">
      <c r="E6683" s="10"/>
      <c r="K6683" s="10"/>
      <c r="M6683" s="10"/>
      <c r="N6683" s="11"/>
      <c r="O6683" s="11"/>
      <c r="P6683" s="19"/>
      <c r="Q6683" s="11"/>
      <c r="R6683" s="11"/>
      <c r="T6683" s="10"/>
      <c r="U6683" s="10"/>
    </row>
    <row r="6684" spans="5:21" s="8" customFormat="1" ht="30" customHeight="1">
      <c r="E6684" s="10"/>
      <c r="K6684" s="10"/>
      <c r="M6684" s="10"/>
      <c r="N6684" s="11"/>
      <c r="O6684" s="11"/>
      <c r="P6684" s="19"/>
      <c r="Q6684" s="11"/>
      <c r="R6684" s="11"/>
      <c r="T6684" s="10"/>
      <c r="U6684" s="10"/>
    </row>
    <row r="6685" spans="5:21" s="8" customFormat="1" ht="30" customHeight="1">
      <c r="E6685" s="10"/>
      <c r="K6685" s="10"/>
      <c r="M6685" s="10"/>
      <c r="N6685" s="11"/>
      <c r="O6685" s="11"/>
      <c r="P6685" s="19"/>
      <c r="Q6685" s="11"/>
      <c r="R6685" s="11"/>
      <c r="T6685" s="10"/>
      <c r="U6685" s="10"/>
    </row>
    <row r="6686" spans="5:21" s="8" customFormat="1" ht="30" customHeight="1">
      <c r="E6686" s="10"/>
      <c r="K6686" s="10"/>
      <c r="M6686" s="10"/>
      <c r="N6686" s="11"/>
      <c r="O6686" s="11"/>
      <c r="P6686" s="19"/>
      <c r="Q6686" s="11"/>
      <c r="R6686" s="11"/>
      <c r="T6686" s="10"/>
      <c r="U6686" s="10"/>
    </row>
    <row r="6687" spans="5:21" s="8" customFormat="1" ht="30" customHeight="1">
      <c r="E6687" s="10"/>
      <c r="K6687" s="10"/>
      <c r="M6687" s="10"/>
      <c r="N6687" s="11"/>
      <c r="O6687" s="11"/>
      <c r="P6687" s="19"/>
      <c r="Q6687" s="11"/>
      <c r="R6687" s="11"/>
      <c r="T6687" s="10"/>
      <c r="U6687" s="10"/>
    </row>
    <row r="6688" spans="5:21" s="8" customFormat="1" ht="30" customHeight="1">
      <c r="E6688" s="10"/>
      <c r="K6688" s="10"/>
      <c r="M6688" s="10"/>
      <c r="N6688" s="11"/>
      <c r="O6688" s="11"/>
      <c r="P6688" s="19"/>
      <c r="Q6688" s="11"/>
      <c r="R6688" s="11"/>
      <c r="T6688" s="10"/>
      <c r="U6688" s="10"/>
    </row>
    <row r="6689" spans="5:21" s="8" customFormat="1" ht="30" customHeight="1">
      <c r="E6689" s="10"/>
      <c r="K6689" s="10"/>
      <c r="M6689" s="10"/>
      <c r="N6689" s="11"/>
      <c r="O6689" s="11"/>
      <c r="P6689" s="19"/>
      <c r="Q6689" s="11"/>
      <c r="R6689" s="11"/>
      <c r="T6689" s="10"/>
      <c r="U6689" s="10"/>
    </row>
    <row r="6690" spans="5:21" s="8" customFormat="1" ht="30" customHeight="1">
      <c r="E6690" s="10"/>
      <c r="K6690" s="10"/>
      <c r="M6690" s="10"/>
      <c r="N6690" s="11"/>
      <c r="O6690" s="11"/>
      <c r="P6690" s="19"/>
      <c r="Q6690" s="11"/>
      <c r="R6690" s="11"/>
      <c r="T6690" s="10"/>
      <c r="U6690" s="10"/>
    </row>
    <row r="6691" spans="5:21" s="8" customFormat="1" ht="30" customHeight="1">
      <c r="E6691" s="10"/>
      <c r="K6691" s="10"/>
      <c r="M6691" s="10"/>
      <c r="N6691" s="11"/>
      <c r="O6691" s="11"/>
      <c r="P6691" s="19"/>
      <c r="Q6691" s="11"/>
      <c r="R6691" s="11"/>
      <c r="T6691" s="10"/>
      <c r="U6691" s="10"/>
    </row>
    <row r="6692" spans="5:21" s="8" customFormat="1" ht="30" customHeight="1">
      <c r="E6692" s="10"/>
      <c r="K6692" s="10"/>
      <c r="M6692" s="10"/>
      <c r="N6692" s="11"/>
      <c r="O6692" s="11"/>
      <c r="P6692" s="19"/>
      <c r="Q6692" s="11"/>
      <c r="R6692" s="11"/>
      <c r="T6692" s="10"/>
      <c r="U6692" s="10"/>
    </row>
    <row r="6693" spans="5:21" s="8" customFormat="1" ht="30" customHeight="1">
      <c r="E6693" s="10"/>
      <c r="K6693" s="10"/>
      <c r="M6693" s="10"/>
      <c r="N6693" s="11"/>
      <c r="O6693" s="11"/>
      <c r="P6693" s="19"/>
      <c r="Q6693" s="11"/>
      <c r="R6693" s="11"/>
      <c r="T6693" s="10"/>
      <c r="U6693" s="10"/>
    </row>
    <row r="6694" spans="5:21" s="8" customFormat="1" ht="30" customHeight="1">
      <c r="E6694" s="10"/>
      <c r="K6694" s="10"/>
      <c r="M6694" s="10"/>
      <c r="N6694" s="11"/>
      <c r="O6694" s="11"/>
      <c r="P6694" s="19"/>
      <c r="Q6694" s="11"/>
      <c r="R6694" s="11"/>
      <c r="T6694" s="10"/>
      <c r="U6694" s="10"/>
    </row>
    <row r="6695" spans="5:21" s="8" customFormat="1" ht="30" customHeight="1">
      <c r="E6695" s="10"/>
      <c r="K6695" s="10"/>
      <c r="M6695" s="10"/>
      <c r="N6695" s="11"/>
      <c r="O6695" s="11"/>
      <c r="P6695" s="19"/>
      <c r="Q6695" s="11"/>
      <c r="R6695" s="11"/>
      <c r="T6695" s="10"/>
      <c r="U6695" s="10"/>
    </row>
    <row r="6696" spans="5:21" s="8" customFormat="1" ht="30" customHeight="1">
      <c r="E6696" s="10"/>
      <c r="K6696" s="10"/>
      <c r="M6696" s="10"/>
      <c r="N6696" s="11"/>
      <c r="O6696" s="11"/>
      <c r="P6696" s="19"/>
      <c r="Q6696" s="11"/>
      <c r="R6696" s="11"/>
      <c r="T6696" s="10"/>
      <c r="U6696" s="10"/>
    </row>
    <row r="6697" spans="5:21" s="8" customFormat="1" ht="30" customHeight="1">
      <c r="E6697" s="10"/>
      <c r="K6697" s="10"/>
      <c r="M6697" s="10"/>
      <c r="N6697" s="11"/>
      <c r="O6697" s="11"/>
      <c r="P6697" s="19"/>
      <c r="Q6697" s="11"/>
      <c r="R6697" s="11"/>
      <c r="T6697" s="10"/>
      <c r="U6697" s="10"/>
    </row>
    <row r="6698" spans="5:21" s="8" customFormat="1" ht="30" customHeight="1">
      <c r="E6698" s="10"/>
      <c r="K6698" s="10"/>
      <c r="M6698" s="10"/>
      <c r="N6698" s="11"/>
      <c r="O6698" s="11"/>
      <c r="P6698" s="19"/>
      <c r="Q6698" s="11"/>
      <c r="R6698" s="11"/>
      <c r="T6698" s="10"/>
      <c r="U6698" s="10"/>
    </row>
    <row r="6699" spans="5:21" s="8" customFormat="1" ht="30" customHeight="1">
      <c r="E6699" s="10"/>
      <c r="K6699" s="10"/>
      <c r="M6699" s="10"/>
      <c r="N6699" s="11"/>
      <c r="O6699" s="11"/>
      <c r="P6699" s="19"/>
      <c r="Q6699" s="11"/>
      <c r="R6699" s="11"/>
      <c r="T6699" s="10"/>
      <c r="U6699" s="10"/>
    </row>
    <row r="6700" spans="5:21" s="8" customFormat="1" ht="30" customHeight="1">
      <c r="E6700" s="10"/>
      <c r="K6700" s="10"/>
      <c r="M6700" s="10"/>
      <c r="N6700" s="11"/>
      <c r="O6700" s="11"/>
      <c r="P6700" s="19"/>
      <c r="Q6700" s="11"/>
      <c r="R6700" s="11"/>
      <c r="T6700" s="10"/>
      <c r="U6700" s="10"/>
    </row>
    <row r="6701" spans="5:21" s="8" customFormat="1" ht="30" customHeight="1">
      <c r="E6701" s="10"/>
      <c r="K6701" s="10"/>
      <c r="M6701" s="10"/>
      <c r="N6701" s="11"/>
      <c r="O6701" s="11"/>
      <c r="P6701" s="19"/>
      <c r="Q6701" s="11"/>
      <c r="R6701" s="11"/>
      <c r="T6701" s="10"/>
      <c r="U6701" s="10"/>
    </row>
    <row r="6702" spans="5:21" s="8" customFormat="1" ht="30" customHeight="1">
      <c r="E6702" s="10"/>
      <c r="K6702" s="10"/>
      <c r="M6702" s="10"/>
      <c r="N6702" s="11"/>
      <c r="O6702" s="11"/>
      <c r="P6702" s="19"/>
      <c r="Q6702" s="11"/>
      <c r="R6702" s="11"/>
      <c r="T6702" s="10"/>
      <c r="U6702" s="10"/>
    </row>
    <row r="6703" spans="5:21" s="8" customFormat="1" ht="30" customHeight="1">
      <c r="E6703" s="10"/>
      <c r="K6703" s="10"/>
      <c r="M6703" s="10"/>
      <c r="N6703" s="11"/>
      <c r="O6703" s="11"/>
      <c r="P6703" s="19"/>
      <c r="Q6703" s="11"/>
      <c r="R6703" s="11"/>
      <c r="T6703" s="10"/>
      <c r="U6703" s="10"/>
    </row>
    <row r="6704" spans="5:21" s="8" customFormat="1" ht="30" customHeight="1">
      <c r="E6704" s="10"/>
      <c r="K6704" s="10"/>
      <c r="M6704" s="10"/>
      <c r="N6704" s="11"/>
      <c r="O6704" s="11"/>
      <c r="P6704" s="19"/>
      <c r="Q6704" s="11"/>
      <c r="R6704" s="11"/>
      <c r="T6704" s="10"/>
      <c r="U6704" s="10"/>
    </row>
    <row r="6705" spans="5:21" s="8" customFormat="1" ht="30" customHeight="1">
      <c r="E6705" s="10"/>
      <c r="K6705" s="10"/>
      <c r="M6705" s="10"/>
      <c r="N6705" s="11"/>
      <c r="O6705" s="11"/>
      <c r="P6705" s="19"/>
      <c r="Q6705" s="11"/>
      <c r="R6705" s="11"/>
      <c r="T6705" s="10"/>
      <c r="U6705" s="10"/>
    </row>
    <row r="6706" spans="5:21" s="8" customFormat="1" ht="30" customHeight="1">
      <c r="E6706" s="10"/>
      <c r="K6706" s="10"/>
      <c r="M6706" s="10"/>
      <c r="N6706" s="11"/>
      <c r="O6706" s="11"/>
      <c r="P6706" s="19"/>
      <c r="Q6706" s="11"/>
      <c r="R6706" s="11"/>
      <c r="T6706" s="10"/>
      <c r="U6706" s="10"/>
    </row>
    <row r="6707" spans="5:21" s="8" customFormat="1" ht="30" customHeight="1">
      <c r="E6707" s="10"/>
      <c r="K6707" s="10"/>
      <c r="M6707" s="10"/>
      <c r="N6707" s="11"/>
      <c r="O6707" s="11"/>
      <c r="P6707" s="19"/>
      <c r="Q6707" s="11"/>
      <c r="R6707" s="11"/>
      <c r="T6707" s="10"/>
      <c r="U6707" s="10"/>
    </row>
    <row r="6708" spans="5:21" s="8" customFormat="1" ht="30" customHeight="1">
      <c r="E6708" s="10"/>
      <c r="K6708" s="10"/>
      <c r="M6708" s="10"/>
      <c r="N6708" s="11"/>
      <c r="O6708" s="11"/>
      <c r="P6708" s="19"/>
      <c r="Q6708" s="11"/>
      <c r="R6708" s="11"/>
      <c r="T6708" s="10"/>
      <c r="U6708" s="10"/>
    </row>
    <row r="6709" spans="5:21" s="8" customFormat="1" ht="30" customHeight="1">
      <c r="E6709" s="10"/>
      <c r="K6709" s="10"/>
      <c r="M6709" s="10"/>
      <c r="N6709" s="11"/>
      <c r="O6709" s="11"/>
      <c r="P6709" s="19"/>
      <c r="Q6709" s="11"/>
      <c r="R6709" s="11"/>
      <c r="T6709" s="10"/>
      <c r="U6709" s="10"/>
    </row>
    <row r="6710" spans="5:21" s="8" customFormat="1" ht="30" customHeight="1">
      <c r="E6710" s="10"/>
      <c r="K6710" s="10"/>
      <c r="M6710" s="10"/>
      <c r="N6710" s="11"/>
      <c r="O6710" s="11"/>
      <c r="P6710" s="19"/>
      <c r="Q6710" s="11"/>
      <c r="R6710" s="11"/>
      <c r="T6710" s="10"/>
      <c r="U6710" s="10"/>
    </row>
    <row r="6711" spans="5:21" s="8" customFormat="1" ht="30" customHeight="1">
      <c r="E6711" s="10"/>
      <c r="K6711" s="10"/>
      <c r="M6711" s="10"/>
      <c r="N6711" s="11"/>
      <c r="O6711" s="11"/>
      <c r="P6711" s="19"/>
      <c r="Q6711" s="11"/>
      <c r="R6711" s="11"/>
      <c r="T6711" s="10"/>
      <c r="U6711" s="10"/>
    </row>
    <row r="6712" spans="5:21" s="8" customFormat="1" ht="30" customHeight="1">
      <c r="E6712" s="10"/>
      <c r="K6712" s="10"/>
      <c r="M6712" s="10"/>
      <c r="N6712" s="11"/>
      <c r="O6712" s="11"/>
      <c r="P6712" s="19"/>
      <c r="Q6712" s="11"/>
      <c r="R6712" s="11"/>
      <c r="T6712" s="10"/>
      <c r="U6712" s="10"/>
    </row>
    <row r="6713" spans="5:21" s="8" customFormat="1" ht="30" customHeight="1">
      <c r="E6713" s="10"/>
      <c r="K6713" s="10"/>
      <c r="M6713" s="10"/>
      <c r="N6713" s="11"/>
      <c r="O6713" s="11"/>
      <c r="P6713" s="19"/>
      <c r="Q6713" s="11"/>
      <c r="R6713" s="11"/>
      <c r="T6713" s="10"/>
      <c r="U6713" s="10"/>
    </row>
    <row r="6714" spans="5:21" s="8" customFormat="1" ht="30" customHeight="1">
      <c r="E6714" s="10"/>
      <c r="K6714" s="10"/>
      <c r="M6714" s="10"/>
      <c r="N6714" s="11"/>
      <c r="O6714" s="11"/>
      <c r="P6714" s="19"/>
      <c r="Q6714" s="11"/>
      <c r="R6714" s="11"/>
      <c r="T6714" s="10"/>
      <c r="U6714" s="10"/>
    </row>
    <row r="6715" spans="5:21" s="8" customFormat="1" ht="30" customHeight="1">
      <c r="E6715" s="10"/>
      <c r="K6715" s="10"/>
      <c r="M6715" s="10"/>
      <c r="N6715" s="11"/>
      <c r="O6715" s="11"/>
      <c r="P6715" s="19"/>
      <c r="Q6715" s="11"/>
      <c r="R6715" s="11"/>
      <c r="T6715" s="10"/>
      <c r="U6715" s="10"/>
    </row>
    <row r="6716" spans="5:21" s="8" customFormat="1" ht="30" customHeight="1">
      <c r="E6716" s="10"/>
      <c r="K6716" s="10"/>
      <c r="M6716" s="10"/>
      <c r="N6716" s="11"/>
      <c r="O6716" s="11"/>
      <c r="P6716" s="19"/>
      <c r="Q6716" s="11"/>
      <c r="R6716" s="11"/>
      <c r="T6716" s="10"/>
      <c r="U6716" s="10"/>
    </row>
    <row r="6717" spans="5:21" s="8" customFormat="1" ht="30" customHeight="1">
      <c r="E6717" s="10"/>
      <c r="K6717" s="10"/>
      <c r="M6717" s="10"/>
      <c r="N6717" s="11"/>
      <c r="O6717" s="11"/>
      <c r="P6717" s="19"/>
      <c r="Q6717" s="11"/>
      <c r="R6717" s="11"/>
      <c r="T6717" s="10"/>
      <c r="U6717" s="10"/>
    </row>
    <row r="6718" spans="5:21" s="8" customFormat="1" ht="30" customHeight="1">
      <c r="E6718" s="10"/>
      <c r="K6718" s="10"/>
      <c r="M6718" s="10"/>
      <c r="N6718" s="11"/>
      <c r="O6718" s="11"/>
      <c r="P6718" s="19"/>
      <c r="Q6718" s="11"/>
      <c r="R6718" s="11"/>
      <c r="T6718" s="10"/>
      <c r="U6718" s="10"/>
    </row>
    <row r="6719" spans="5:21" s="8" customFormat="1" ht="30" customHeight="1">
      <c r="E6719" s="10"/>
      <c r="K6719" s="10"/>
      <c r="M6719" s="10"/>
      <c r="N6719" s="11"/>
      <c r="O6719" s="11"/>
      <c r="P6719" s="19"/>
      <c r="Q6719" s="11"/>
      <c r="R6719" s="11"/>
      <c r="T6719" s="10"/>
      <c r="U6719" s="10"/>
    </row>
    <row r="6720" spans="5:21" s="8" customFormat="1" ht="30" customHeight="1">
      <c r="E6720" s="10"/>
      <c r="K6720" s="10"/>
      <c r="M6720" s="10"/>
      <c r="N6720" s="11"/>
      <c r="O6720" s="11"/>
      <c r="P6720" s="19"/>
      <c r="Q6720" s="11"/>
      <c r="R6720" s="11"/>
      <c r="T6720" s="10"/>
      <c r="U6720" s="10"/>
    </row>
    <row r="6721" spans="5:21" s="8" customFormat="1" ht="30" customHeight="1">
      <c r="E6721" s="10"/>
      <c r="K6721" s="10"/>
      <c r="M6721" s="10"/>
      <c r="N6721" s="11"/>
      <c r="O6721" s="11"/>
      <c r="P6721" s="19"/>
      <c r="Q6721" s="11"/>
      <c r="R6721" s="11"/>
      <c r="T6721" s="10"/>
      <c r="U6721" s="10"/>
    </row>
    <row r="6722" spans="5:21" s="8" customFormat="1" ht="30" customHeight="1">
      <c r="E6722" s="10"/>
      <c r="K6722" s="10"/>
      <c r="M6722" s="10"/>
      <c r="N6722" s="11"/>
      <c r="O6722" s="11"/>
      <c r="P6722" s="19"/>
      <c r="Q6722" s="11"/>
      <c r="R6722" s="11"/>
      <c r="T6722" s="10"/>
      <c r="U6722" s="10"/>
    </row>
    <row r="6723" spans="5:21" s="8" customFormat="1" ht="30" customHeight="1">
      <c r="E6723" s="10"/>
      <c r="K6723" s="10"/>
      <c r="M6723" s="10"/>
      <c r="N6723" s="11"/>
      <c r="O6723" s="11"/>
      <c r="P6723" s="19"/>
      <c r="Q6723" s="11"/>
      <c r="R6723" s="11"/>
      <c r="T6723" s="10"/>
      <c r="U6723" s="10"/>
    </row>
    <row r="6724" spans="5:21" s="8" customFormat="1" ht="30" customHeight="1">
      <c r="E6724" s="10"/>
      <c r="K6724" s="10"/>
      <c r="M6724" s="10"/>
      <c r="N6724" s="11"/>
      <c r="O6724" s="11"/>
      <c r="P6724" s="19"/>
      <c r="Q6724" s="11"/>
      <c r="R6724" s="11"/>
      <c r="T6724" s="10"/>
      <c r="U6724" s="10"/>
    </row>
    <row r="6725" spans="5:21" s="8" customFormat="1" ht="30" customHeight="1">
      <c r="E6725" s="10"/>
      <c r="K6725" s="10"/>
      <c r="M6725" s="10"/>
      <c r="N6725" s="11"/>
      <c r="O6725" s="11"/>
      <c r="P6725" s="19"/>
      <c r="Q6725" s="11"/>
      <c r="R6725" s="11"/>
      <c r="T6725" s="10"/>
      <c r="U6725" s="10"/>
    </row>
    <row r="6726" spans="5:21" s="8" customFormat="1" ht="30" customHeight="1">
      <c r="E6726" s="10"/>
      <c r="K6726" s="10"/>
      <c r="M6726" s="10"/>
      <c r="N6726" s="11"/>
      <c r="O6726" s="11"/>
      <c r="P6726" s="19"/>
      <c r="Q6726" s="11"/>
      <c r="R6726" s="11"/>
      <c r="T6726" s="10"/>
      <c r="U6726" s="10"/>
    </row>
    <row r="6727" spans="5:21" s="8" customFormat="1" ht="30" customHeight="1">
      <c r="E6727" s="10"/>
      <c r="K6727" s="10"/>
      <c r="M6727" s="10"/>
      <c r="N6727" s="11"/>
      <c r="O6727" s="11"/>
      <c r="P6727" s="19"/>
      <c r="Q6727" s="11"/>
      <c r="R6727" s="11"/>
      <c r="T6727" s="10"/>
      <c r="U6727" s="10"/>
    </row>
    <row r="6728" spans="5:21" s="8" customFormat="1" ht="30" customHeight="1">
      <c r="E6728" s="10"/>
      <c r="K6728" s="10"/>
      <c r="M6728" s="10"/>
      <c r="N6728" s="11"/>
      <c r="O6728" s="11"/>
      <c r="P6728" s="19"/>
      <c r="Q6728" s="11"/>
      <c r="R6728" s="11"/>
      <c r="T6728" s="10"/>
      <c r="U6728" s="10"/>
    </row>
    <row r="6729" spans="5:21" s="8" customFormat="1" ht="30" customHeight="1">
      <c r="E6729" s="10"/>
      <c r="K6729" s="10"/>
      <c r="M6729" s="10"/>
      <c r="N6729" s="11"/>
      <c r="O6729" s="11"/>
      <c r="P6729" s="19"/>
      <c r="Q6729" s="11"/>
      <c r="R6729" s="11"/>
      <c r="T6729" s="10"/>
      <c r="U6729" s="10"/>
    </row>
    <row r="6730" spans="5:21" s="8" customFormat="1" ht="30" customHeight="1">
      <c r="E6730" s="10"/>
      <c r="K6730" s="10"/>
      <c r="M6730" s="10"/>
      <c r="N6730" s="11"/>
      <c r="O6730" s="11"/>
      <c r="P6730" s="19"/>
      <c r="Q6730" s="11"/>
      <c r="R6730" s="11"/>
      <c r="T6730" s="10"/>
      <c r="U6730" s="10"/>
    </row>
    <row r="6731" spans="5:21" s="8" customFormat="1" ht="30" customHeight="1">
      <c r="E6731" s="10"/>
      <c r="K6731" s="10"/>
      <c r="M6731" s="10"/>
      <c r="N6731" s="11"/>
      <c r="O6731" s="11"/>
      <c r="P6731" s="19"/>
      <c r="Q6731" s="11"/>
      <c r="R6731" s="11"/>
      <c r="T6731" s="10"/>
      <c r="U6731" s="10"/>
    </row>
    <row r="6732" spans="5:21" s="8" customFormat="1" ht="30" customHeight="1">
      <c r="E6732" s="10"/>
      <c r="K6732" s="10"/>
      <c r="M6732" s="10"/>
      <c r="N6732" s="11"/>
      <c r="O6732" s="11"/>
      <c r="P6732" s="19"/>
      <c r="Q6732" s="11"/>
      <c r="R6732" s="11"/>
      <c r="T6732" s="10"/>
      <c r="U6732" s="10"/>
    </row>
    <row r="6733" spans="5:21" s="8" customFormat="1" ht="30" customHeight="1">
      <c r="E6733" s="10"/>
      <c r="K6733" s="10"/>
      <c r="M6733" s="10"/>
      <c r="N6733" s="11"/>
      <c r="O6733" s="11"/>
      <c r="P6733" s="19"/>
      <c r="Q6733" s="11"/>
      <c r="R6733" s="11"/>
      <c r="T6733" s="10"/>
      <c r="U6733" s="10"/>
    </row>
    <row r="6734" spans="5:21" s="8" customFormat="1" ht="30" customHeight="1">
      <c r="E6734" s="10"/>
      <c r="K6734" s="10"/>
      <c r="M6734" s="10"/>
      <c r="N6734" s="11"/>
      <c r="O6734" s="11"/>
      <c r="P6734" s="19"/>
      <c r="Q6734" s="11"/>
      <c r="R6734" s="11"/>
      <c r="T6734" s="10"/>
      <c r="U6734" s="10"/>
    </row>
    <row r="6735" spans="5:21" s="8" customFormat="1" ht="30" customHeight="1">
      <c r="E6735" s="10"/>
      <c r="K6735" s="10"/>
      <c r="M6735" s="10"/>
      <c r="N6735" s="11"/>
      <c r="O6735" s="11"/>
      <c r="P6735" s="19"/>
      <c r="Q6735" s="11"/>
      <c r="R6735" s="11"/>
      <c r="T6735" s="10"/>
      <c r="U6735" s="10"/>
    </row>
    <row r="6736" spans="5:21" s="8" customFormat="1" ht="30" customHeight="1">
      <c r="E6736" s="10"/>
      <c r="K6736" s="10"/>
      <c r="M6736" s="10"/>
      <c r="N6736" s="11"/>
      <c r="O6736" s="11"/>
      <c r="P6736" s="19"/>
      <c r="Q6736" s="11"/>
      <c r="R6736" s="11"/>
      <c r="T6736" s="10"/>
      <c r="U6736" s="10"/>
    </row>
    <row r="6737" spans="5:21" s="8" customFormat="1" ht="30" customHeight="1">
      <c r="E6737" s="10"/>
      <c r="K6737" s="10"/>
      <c r="M6737" s="10"/>
      <c r="N6737" s="11"/>
      <c r="O6737" s="11"/>
      <c r="P6737" s="19"/>
      <c r="Q6737" s="11"/>
      <c r="R6737" s="11"/>
      <c r="T6737" s="10"/>
      <c r="U6737" s="10"/>
    </row>
    <row r="6738" spans="5:21" s="8" customFormat="1" ht="30" customHeight="1">
      <c r="E6738" s="10"/>
      <c r="K6738" s="10"/>
      <c r="M6738" s="10"/>
      <c r="N6738" s="11"/>
      <c r="O6738" s="11"/>
      <c r="P6738" s="19"/>
      <c r="Q6738" s="11"/>
      <c r="R6738" s="11"/>
      <c r="T6738" s="10"/>
      <c r="U6738" s="10"/>
    </row>
    <row r="6739" spans="5:21" s="8" customFormat="1" ht="30" customHeight="1">
      <c r="E6739" s="10"/>
      <c r="K6739" s="10"/>
      <c r="M6739" s="10"/>
      <c r="N6739" s="11"/>
      <c r="O6739" s="11"/>
      <c r="P6739" s="19"/>
      <c r="Q6739" s="11"/>
      <c r="R6739" s="11"/>
      <c r="T6739" s="10"/>
      <c r="U6739" s="10"/>
    </row>
    <row r="6740" spans="5:21" s="8" customFormat="1" ht="30" customHeight="1">
      <c r="E6740" s="10"/>
      <c r="K6740" s="10"/>
      <c r="M6740" s="10"/>
      <c r="N6740" s="11"/>
      <c r="O6740" s="11"/>
      <c r="P6740" s="19"/>
      <c r="Q6740" s="11"/>
      <c r="R6740" s="11"/>
      <c r="T6740" s="10"/>
      <c r="U6740" s="10"/>
    </row>
    <row r="6741" spans="5:21" s="8" customFormat="1" ht="30" customHeight="1">
      <c r="E6741" s="10"/>
      <c r="K6741" s="10"/>
      <c r="M6741" s="10"/>
      <c r="N6741" s="11"/>
      <c r="O6741" s="11"/>
      <c r="P6741" s="19"/>
      <c r="Q6741" s="11"/>
      <c r="R6741" s="11"/>
      <c r="T6741" s="10"/>
      <c r="U6741" s="10"/>
    </row>
    <row r="6742" spans="5:21" s="8" customFormat="1" ht="30" customHeight="1">
      <c r="E6742" s="10"/>
      <c r="K6742" s="10"/>
      <c r="M6742" s="10"/>
      <c r="N6742" s="11"/>
      <c r="O6742" s="11"/>
      <c r="P6742" s="19"/>
      <c r="Q6742" s="11"/>
      <c r="R6742" s="11"/>
      <c r="T6742" s="10"/>
      <c r="U6742" s="10"/>
    </row>
    <row r="6743" spans="5:21" s="8" customFormat="1" ht="30" customHeight="1">
      <c r="E6743" s="10"/>
      <c r="K6743" s="10"/>
      <c r="M6743" s="10"/>
      <c r="N6743" s="11"/>
      <c r="O6743" s="11"/>
      <c r="P6743" s="19"/>
      <c r="Q6743" s="11"/>
      <c r="R6743" s="11"/>
      <c r="T6743" s="10"/>
      <c r="U6743" s="10"/>
    </row>
    <row r="6744" spans="5:21" s="8" customFormat="1" ht="30" customHeight="1">
      <c r="E6744" s="10"/>
      <c r="K6744" s="10"/>
      <c r="M6744" s="10"/>
      <c r="N6744" s="11"/>
      <c r="O6744" s="11"/>
      <c r="P6744" s="19"/>
      <c r="Q6744" s="11"/>
      <c r="R6744" s="11"/>
      <c r="T6744" s="10"/>
      <c r="U6744" s="10"/>
    </row>
    <row r="6745" spans="5:21" s="8" customFormat="1" ht="30" customHeight="1">
      <c r="E6745" s="10"/>
      <c r="K6745" s="10"/>
      <c r="M6745" s="10"/>
      <c r="N6745" s="11"/>
      <c r="O6745" s="11"/>
      <c r="P6745" s="19"/>
      <c r="Q6745" s="11"/>
      <c r="R6745" s="11"/>
      <c r="T6745" s="10"/>
      <c r="U6745" s="10"/>
    </row>
    <row r="6746" spans="5:21" s="8" customFormat="1" ht="30" customHeight="1">
      <c r="E6746" s="10"/>
      <c r="K6746" s="10"/>
      <c r="M6746" s="10"/>
      <c r="N6746" s="11"/>
      <c r="O6746" s="11"/>
      <c r="P6746" s="19"/>
      <c r="Q6746" s="11"/>
      <c r="R6746" s="11"/>
      <c r="T6746" s="10"/>
      <c r="U6746" s="10"/>
    </row>
    <row r="6747" spans="5:21" s="8" customFormat="1" ht="30" customHeight="1">
      <c r="E6747" s="10"/>
      <c r="K6747" s="10"/>
      <c r="M6747" s="10"/>
      <c r="N6747" s="11"/>
      <c r="O6747" s="11"/>
      <c r="P6747" s="19"/>
      <c r="Q6747" s="11"/>
      <c r="R6747" s="11"/>
      <c r="T6747" s="10"/>
      <c r="U6747" s="10"/>
    </row>
    <row r="6748" spans="5:21" s="8" customFormat="1" ht="30" customHeight="1">
      <c r="E6748" s="10"/>
      <c r="K6748" s="10"/>
      <c r="M6748" s="10"/>
      <c r="N6748" s="11"/>
      <c r="O6748" s="11"/>
      <c r="P6748" s="19"/>
      <c r="Q6748" s="11"/>
      <c r="R6748" s="11"/>
      <c r="T6748" s="10"/>
      <c r="U6748" s="10"/>
    </row>
    <row r="6749" spans="5:21" s="8" customFormat="1" ht="30" customHeight="1">
      <c r="E6749" s="10"/>
      <c r="K6749" s="10"/>
      <c r="M6749" s="10"/>
      <c r="N6749" s="11"/>
      <c r="O6749" s="11"/>
      <c r="P6749" s="19"/>
      <c r="Q6749" s="11"/>
      <c r="R6749" s="11"/>
      <c r="T6749" s="10"/>
      <c r="U6749" s="10"/>
    </row>
    <row r="6750" spans="5:21" s="8" customFormat="1" ht="30" customHeight="1">
      <c r="E6750" s="10"/>
      <c r="K6750" s="10"/>
      <c r="M6750" s="10"/>
      <c r="N6750" s="11"/>
      <c r="O6750" s="11"/>
      <c r="P6750" s="19"/>
      <c r="Q6750" s="11"/>
      <c r="R6750" s="11"/>
      <c r="T6750" s="10"/>
      <c r="U6750" s="10"/>
    </row>
    <row r="6751" spans="5:21" s="8" customFormat="1" ht="30" customHeight="1">
      <c r="E6751" s="10"/>
      <c r="K6751" s="10"/>
      <c r="M6751" s="10"/>
      <c r="N6751" s="11"/>
      <c r="O6751" s="11"/>
      <c r="P6751" s="19"/>
      <c r="Q6751" s="11"/>
      <c r="R6751" s="11"/>
      <c r="T6751" s="10"/>
      <c r="U6751" s="10"/>
    </row>
    <row r="6752" spans="5:21" s="8" customFormat="1" ht="30" customHeight="1">
      <c r="E6752" s="10"/>
      <c r="K6752" s="10"/>
      <c r="M6752" s="10"/>
      <c r="N6752" s="11"/>
      <c r="O6752" s="11"/>
      <c r="P6752" s="19"/>
      <c r="Q6752" s="11"/>
      <c r="R6752" s="11"/>
      <c r="T6752" s="10"/>
      <c r="U6752" s="10"/>
    </row>
    <row r="6753" spans="5:21" s="8" customFormat="1" ht="30" customHeight="1">
      <c r="E6753" s="10"/>
      <c r="K6753" s="10"/>
      <c r="M6753" s="10"/>
      <c r="N6753" s="11"/>
      <c r="O6753" s="11"/>
      <c r="P6753" s="19"/>
      <c r="Q6753" s="11"/>
      <c r="R6753" s="11"/>
      <c r="T6753" s="10"/>
      <c r="U6753" s="10"/>
    </row>
    <row r="6754" spans="5:21" s="8" customFormat="1" ht="30" customHeight="1">
      <c r="E6754" s="10"/>
      <c r="K6754" s="10"/>
      <c r="M6754" s="10"/>
      <c r="N6754" s="11"/>
      <c r="O6754" s="11"/>
      <c r="P6754" s="19"/>
      <c r="Q6754" s="11"/>
      <c r="R6754" s="11"/>
      <c r="T6754" s="10"/>
      <c r="U6754" s="10"/>
    </row>
    <row r="6755" spans="5:21" s="8" customFormat="1" ht="30" customHeight="1">
      <c r="E6755" s="10"/>
      <c r="K6755" s="10"/>
      <c r="M6755" s="10"/>
      <c r="N6755" s="11"/>
      <c r="O6755" s="11"/>
      <c r="P6755" s="19"/>
      <c r="Q6755" s="11"/>
      <c r="R6755" s="11"/>
      <c r="T6755" s="10"/>
      <c r="U6755" s="10"/>
    </row>
    <row r="6756" spans="5:21" s="8" customFormat="1" ht="30" customHeight="1">
      <c r="E6756" s="10"/>
      <c r="K6756" s="10"/>
      <c r="M6756" s="10"/>
      <c r="N6756" s="11"/>
      <c r="O6756" s="11"/>
      <c r="P6756" s="19"/>
      <c r="Q6756" s="11"/>
      <c r="R6756" s="11"/>
      <c r="T6756" s="10"/>
      <c r="U6756" s="10"/>
    </row>
    <row r="6757" spans="5:21" s="8" customFormat="1" ht="30" customHeight="1">
      <c r="E6757" s="10"/>
      <c r="K6757" s="10"/>
      <c r="M6757" s="10"/>
      <c r="N6757" s="11"/>
      <c r="O6757" s="11"/>
      <c r="P6757" s="19"/>
      <c r="Q6757" s="11"/>
      <c r="R6757" s="11"/>
      <c r="T6757" s="10"/>
      <c r="U6757" s="10"/>
    </row>
    <row r="6758" spans="5:21" s="8" customFormat="1" ht="30" customHeight="1">
      <c r="E6758" s="10"/>
      <c r="K6758" s="10"/>
      <c r="M6758" s="10"/>
      <c r="N6758" s="11"/>
      <c r="O6758" s="11"/>
      <c r="P6758" s="19"/>
      <c r="Q6758" s="11"/>
      <c r="R6758" s="11"/>
      <c r="T6758" s="10"/>
      <c r="U6758" s="10"/>
    </row>
    <row r="6759" spans="5:21" s="8" customFormat="1" ht="30" customHeight="1">
      <c r="E6759" s="10"/>
      <c r="K6759" s="10"/>
      <c r="M6759" s="10"/>
      <c r="N6759" s="11"/>
      <c r="O6759" s="11"/>
      <c r="P6759" s="19"/>
      <c r="Q6759" s="11"/>
      <c r="R6759" s="11"/>
      <c r="T6759" s="10"/>
      <c r="U6759" s="10"/>
    </row>
    <row r="6760" spans="5:21" s="8" customFormat="1" ht="30" customHeight="1">
      <c r="E6760" s="10"/>
      <c r="K6760" s="10"/>
      <c r="M6760" s="10"/>
      <c r="N6760" s="11"/>
      <c r="O6760" s="11"/>
      <c r="P6760" s="19"/>
      <c r="Q6760" s="11"/>
      <c r="R6760" s="11"/>
      <c r="T6760" s="10"/>
      <c r="U6760" s="10"/>
    </row>
    <row r="6761" spans="5:21" s="8" customFormat="1" ht="30" customHeight="1">
      <c r="E6761" s="10"/>
      <c r="K6761" s="10"/>
      <c r="M6761" s="10"/>
      <c r="N6761" s="11"/>
      <c r="O6761" s="11"/>
      <c r="P6761" s="19"/>
      <c r="Q6761" s="11"/>
      <c r="R6761" s="11"/>
      <c r="T6761" s="10"/>
      <c r="U6761" s="10"/>
    </row>
    <row r="6762" spans="5:21" s="8" customFormat="1" ht="30" customHeight="1">
      <c r="E6762" s="10"/>
      <c r="K6762" s="10"/>
      <c r="M6762" s="10"/>
      <c r="N6762" s="11"/>
      <c r="O6762" s="11"/>
      <c r="P6762" s="19"/>
      <c r="Q6762" s="11"/>
      <c r="R6762" s="11"/>
      <c r="T6762" s="10"/>
      <c r="U6762" s="10"/>
    </row>
    <row r="6763" spans="5:21" s="8" customFormat="1" ht="30" customHeight="1">
      <c r="E6763" s="10"/>
      <c r="K6763" s="10"/>
      <c r="M6763" s="10"/>
      <c r="N6763" s="11"/>
      <c r="O6763" s="11"/>
      <c r="P6763" s="19"/>
      <c r="Q6763" s="11"/>
      <c r="R6763" s="11"/>
      <c r="T6763" s="10"/>
      <c r="U6763" s="10"/>
    </row>
    <row r="6764" spans="5:21" s="8" customFormat="1" ht="30" customHeight="1">
      <c r="E6764" s="10"/>
      <c r="K6764" s="10"/>
      <c r="M6764" s="10"/>
      <c r="N6764" s="11"/>
      <c r="O6764" s="11"/>
      <c r="P6764" s="19"/>
      <c r="Q6764" s="11"/>
      <c r="R6764" s="11"/>
      <c r="T6764" s="10"/>
      <c r="U6764" s="10"/>
    </row>
    <row r="6765" spans="5:21" s="8" customFormat="1" ht="30" customHeight="1">
      <c r="E6765" s="10"/>
      <c r="K6765" s="10"/>
      <c r="M6765" s="10"/>
      <c r="N6765" s="11"/>
      <c r="O6765" s="11"/>
      <c r="P6765" s="19"/>
      <c r="Q6765" s="11"/>
      <c r="R6765" s="11"/>
      <c r="T6765" s="10"/>
      <c r="U6765" s="10"/>
    </row>
    <row r="6766" spans="5:21" s="8" customFormat="1" ht="30" customHeight="1">
      <c r="E6766" s="10"/>
      <c r="K6766" s="10"/>
      <c r="M6766" s="10"/>
      <c r="N6766" s="11"/>
      <c r="O6766" s="11"/>
      <c r="P6766" s="19"/>
      <c r="Q6766" s="11"/>
      <c r="R6766" s="11"/>
      <c r="T6766" s="10"/>
      <c r="U6766" s="10"/>
    </row>
    <row r="6767" spans="5:21" s="8" customFormat="1" ht="30" customHeight="1">
      <c r="E6767" s="10"/>
      <c r="K6767" s="10"/>
      <c r="M6767" s="10"/>
      <c r="N6767" s="11"/>
      <c r="O6767" s="11"/>
      <c r="P6767" s="19"/>
      <c r="Q6767" s="11"/>
      <c r="R6767" s="11"/>
      <c r="T6767" s="10"/>
      <c r="U6767" s="10"/>
    </row>
    <row r="6768" spans="5:21" s="8" customFormat="1" ht="30" customHeight="1">
      <c r="E6768" s="10"/>
      <c r="K6768" s="10"/>
      <c r="M6768" s="10"/>
      <c r="N6768" s="11"/>
      <c r="O6768" s="11"/>
      <c r="P6768" s="19"/>
      <c r="Q6768" s="11"/>
      <c r="R6768" s="11"/>
      <c r="T6768" s="10"/>
      <c r="U6768" s="10"/>
    </row>
    <row r="6769" spans="5:21" s="8" customFormat="1" ht="30" customHeight="1">
      <c r="E6769" s="10"/>
      <c r="K6769" s="10"/>
      <c r="M6769" s="10"/>
      <c r="N6769" s="11"/>
      <c r="O6769" s="11"/>
      <c r="P6769" s="19"/>
      <c r="Q6769" s="11"/>
      <c r="R6769" s="11"/>
      <c r="T6769" s="10"/>
      <c r="U6769" s="10"/>
    </row>
  </sheetData>
  <sheetProtection selectLockedCells="1" selectUnlockedCells="1"/>
  <autoFilter ref="A3:X16">
    <filterColumn colId="6" showButton="0"/>
  </autoFilter>
  <mergeCells count="78">
    <mergeCell ref="V13:V15"/>
    <mergeCell ref="W13:W15"/>
    <mergeCell ref="R13:R15"/>
    <mergeCell ref="X13:X15"/>
    <mergeCell ref="H13:H15"/>
    <mergeCell ref="L13:L15"/>
    <mergeCell ref="M13:M15"/>
    <mergeCell ref="N13:N15"/>
    <mergeCell ref="W4:W6"/>
    <mergeCell ref="A1:X1"/>
    <mergeCell ref="G2:K2"/>
    <mergeCell ref="A2:F2"/>
    <mergeCell ref="R2:V2"/>
    <mergeCell ref="L2:Q2"/>
    <mergeCell ref="A4:A6"/>
    <mergeCell ref="B4:B6"/>
    <mergeCell ref="P4:P6"/>
    <mergeCell ref="O4:O6"/>
    <mergeCell ref="H4:H6"/>
    <mergeCell ref="E4:E6"/>
    <mergeCell ref="X7:X9"/>
    <mergeCell ref="D16:E16"/>
    <mergeCell ref="P7:P9"/>
    <mergeCell ref="F4:F6"/>
    <mergeCell ref="D4:D6"/>
    <mergeCell ref="X4:X6"/>
    <mergeCell ref="V4:V6"/>
    <mergeCell ref="R4:R6"/>
    <mergeCell ref="K7:K9"/>
    <mergeCell ref="W7:W9"/>
    <mergeCell ref="O7:O9"/>
    <mergeCell ref="R7:R9"/>
    <mergeCell ref="Q4:Q6"/>
    <mergeCell ref="V7:V9"/>
    <mergeCell ref="D7:D9"/>
    <mergeCell ref="Q7:Q9"/>
    <mergeCell ref="A16:C16"/>
    <mergeCell ref="L7:L9"/>
    <mergeCell ref="A7:A9"/>
    <mergeCell ref="I7:I9"/>
    <mergeCell ref="J7:J9"/>
    <mergeCell ref="H7:H9"/>
    <mergeCell ref="B7:B9"/>
    <mergeCell ref="F7:F9"/>
    <mergeCell ref="E7:E9"/>
    <mergeCell ref="A10:A12"/>
    <mergeCell ref="B10:B12"/>
    <mergeCell ref="D10:D12"/>
    <mergeCell ref="E10:E12"/>
    <mergeCell ref="F10:F12"/>
    <mergeCell ref="I10:I12"/>
    <mergeCell ref="H10:H12"/>
    <mergeCell ref="M7:M9"/>
    <mergeCell ref="N7:N9"/>
    <mergeCell ref="I4:I6"/>
    <mergeCell ref="L4:L6"/>
    <mergeCell ref="N4:N6"/>
    <mergeCell ref="M4:M6"/>
    <mergeCell ref="J4:J6"/>
    <mergeCell ref="K4:K6"/>
    <mergeCell ref="W10:W12"/>
    <mergeCell ref="X10:X12"/>
    <mergeCell ref="M10:M12"/>
    <mergeCell ref="N10:N12"/>
    <mergeCell ref="P10:P12"/>
    <mergeCell ref="R10:R12"/>
    <mergeCell ref="V10:V12"/>
    <mergeCell ref="A13:A15"/>
    <mergeCell ref="B13:B15"/>
    <mergeCell ref="J10:J12"/>
    <mergeCell ref="K10:K12"/>
    <mergeCell ref="L10:L12"/>
    <mergeCell ref="E13:E15"/>
    <mergeCell ref="D13:D15"/>
    <mergeCell ref="F13:F15"/>
    <mergeCell ref="I13:I15"/>
    <mergeCell ref="J13:J15"/>
    <mergeCell ref="K13:K15"/>
  </mergeCells>
  <phoneticPr fontId="0" type="noConversion"/>
  <pageMargins left="0.19685039370078741" right="0.21" top="0.31496062992125984" bottom="0.4" header="0.31496062992125984" footer="0.19685039370078741"/>
  <pageSetup paperSize="9" scale="65" orientation="landscape" horizontalDpi="4294967295" verticalDpi="4294967295" r:id="rId1"/>
  <headerFooter alignWithMargins="0">
    <oddHeader>&amp;LSUDESB&amp;RConvênios 2008  Pag &amp;P</oddHeader>
    <oddFooter>&amp;LFonte:CCTL&amp;RÚltima Atualização:&amp;D</oddFooter>
  </headerFooter>
  <legacyDrawing r:id="rId2"/>
</worksheet>
</file>

<file path=xl/worksheets/sheet3.xml><?xml version="1.0" encoding="utf-8"?>
<worksheet xmlns="http://schemas.openxmlformats.org/spreadsheetml/2006/main" xmlns:r="http://schemas.openxmlformats.org/officeDocument/2006/relationships">
  <sheetPr filterMode="1"/>
  <dimension ref="A1:BG597"/>
  <sheetViews>
    <sheetView showGridLines="0" topLeftCell="M288" zoomScaleNormal="100" zoomScaleSheetLayoutView="100" workbookViewId="0">
      <selection activeCell="S96" sqref="A96:XFD98"/>
    </sheetView>
  </sheetViews>
  <sheetFormatPr defaultRowHeight="15" customHeight="1"/>
  <cols>
    <col min="1" max="1" width="4" style="9" customWidth="1"/>
    <col min="2" max="2" width="5.5703125" style="18" customWidth="1"/>
    <col min="3" max="3" width="20.28515625" style="9" customWidth="1"/>
    <col min="4" max="4" width="44.5703125" style="9" customWidth="1"/>
    <col min="5" max="5" width="17.5703125" style="9" customWidth="1"/>
    <col min="6" max="6" width="9" style="12" customWidth="1"/>
    <col min="7" max="7" width="12.42578125" style="22" customWidth="1"/>
    <col min="8" max="8" width="4.5703125" style="18" customWidth="1"/>
    <col min="9" max="9" width="4" style="18" customWidth="1"/>
    <col min="10" max="10" width="15.28515625" style="11" customWidth="1"/>
    <col min="11" max="11" width="14.5703125" style="22" customWidth="1"/>
    <col min="12" max="12" width="9.5703125" style="12" customWidth="1"/>
    <col min="13" max="13" width="14" style="10" customWidth="1"/>
    <col min="14" max="14" width="11.85546875" style="10" customWidth="1"/>
    <col min="15" max="15" width="19" style="8" customWidth="1"/>
    <col min="16" max="16" width="13" style="8" customWidth="1"/>
    <col min="17" max="17" width="14.42578125" style="10" customWidth="1"/>
    <col min="18" max="18" width="13.28515625" style="108" customWidth="1"/>
    <col min="19" max="24" width="13.42578125" style="108" customWidth="1"/>
    <col min="25" max="25" width="9.7109375" style="19" customWidth="1"/>
    <col min="26" max="26" width="21" style="9" customWidth="1"/>
    <col min="27" max="27" width="14.7109375" style="12" customWidth="1"/>
    <col min="28" max="28" width="14.85546875" style="12" customWidth="1"/>
    <col min="29" max="29" width="17.85546875" style="26" customWidth="1"/>
    <col min="30" max="30" width="19" style="9" customWidth="1"/>
    <col min="31" max="31" width="15.42578125" style="9" customWidth="1"/>
    <col min="32" max="16384" width="9.140625" style="9"/>
  </cols>
  <sheetData>
    <row r="1" spans="1:35" ht="26.25" customHeight="1">
      <c r="A1" s="551" t="s">
        <v>88</v>
      </c>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3"/>
      <c r="AF1" s="8"/>
      <c r="AG1" s="8"/>
      <c r="AH1" s="8"/>
      <c r="AI1" s="8"/>
    </row>
    <row r="2" spans="1:35" ht="24.75" customHeight="1">
      <c r="A2" s="557" t="s">
        <v>89</v>
      </c>
      <c r="B2" s="557"/>
      <c r="C2" s="557"/>
      <c r="D2" s="557"/>
      <c r="E2" s="557"/>
      <c r="F2" s="557"/>
      <c r="G2" s="557"/>
      <c r="H2" s="558" t="s">
        <v>2</v>
      </c>
      <c r="I2" s="558"/>
      <c r="J2" s="558"/>
      <c r="K2" s="558"/>
      <c r="L2" s="558"/>
      <c r="M2" s="554" t="s">
        <v>90</v>
      </c>
      <c r="N2" s="555"/>
      <c r="O2" s="555"/>
      <c r="P2" s="555"/>
      <c r="Q2" s="555"/>
      <c r="R2" s="555"/>
      <c r="S2" s="556"/>
      <c r="T2" s="115"/>
      <c r="U2" s="115"/>
      <c r="V2" s="115"/>
      <c r="W2" s="115"/>
      <c r="X2" s="115"/>
      <c r="Y2" s="557" t="s">
        <v>5</v>
      </c>
      <c r="Z2" s="557"/>
      <c r="AA2" s="557"/>
      <c r="AB2" s="557"/>
      <c r="AC2" s="24"/>
      <c r="AD2" s="100" t="s">
        <v>91</v>
      </c>
      <c r="AE2" s="21"/>
      <c r="AF2" s="8"/>
      <c r="AG2" s="8"/>
      <c r="AH2" s="8"/>
      <c r="AI2" s="8"/>
    </row>
    <row r="3" spans="1:35" ht="74.25" customHeight="1">
      <c r="A3" s="2" t="s">
        <v>8</v>
      </c>
      <c r="B3" s="2" t="s">
        <v>9</v>
      </c>
      <c r="C3" s="2" t="s">
        <v>10</v>
      </c>
      <c r="D3" s="2" t="s">
        <v>11</v>
      </c>
      <c r="E3" s="2" t="s">
        <v>92</v>
      </c>
      <c r="F3" s="2" t="s">
        <v>12</v>
      </c>
      <c r="G3" s="2" t="s">
        <v>13</v>
      </c>
      <c r="H3" s="2" t="s">
        <v>14</v>
      </c>
      <c r="I3" s="2" t="s">
        <v>15</v>
      </c>
      <c r="J3" s="2" t="s">
        <v>16</v>
      </c>
      <c r="K3" s="2" t="s">
        <v>13</v>
      </c>
      <c r="L3" s="2" t="s">
        <v>17</v>
      </c>
      <c r="M3" s="2" t="s">
        <v>93</v>
      </c>
      <c r="N3" s="2" t="s">
        <v>94</v>
      </c>
      <c r="O3" s="2" t="s">
        <v>95</v>
      </c>
      <c r="P3" s="2" t="s">
        <v>72</v>
      </c>
      <c r="Q3" s="2" t="s">
        <v>96</v>
      </c>
      <c r="R3" s="2" t="s">
        <v>97</v>
      </c>
      <c r="S3" s="2" t="s">
        <v>98</v>
      </c>
      <c r="T3" s="2" t="s">
        <v>21</v>
      </c>
      <c r="U3" s="2" t="s">
        <v>19</v>
      </c>
      <c r="V3" s="2" t="s">
        <v>22</v>
      </c>
      <c r="W3" s="2" t="s">
        <v>99</v>
      </c>
      <c r="X3" s="2" t="s">
        <v>19</v>
      </c>
      <c r="Y3" s="2" t="s">
        <v>27</v>
      </c>
      <c r="Z3" s="2" t="s">
        <v>28</v>
      </c>
      <c r="AA3" s="2" t="s">
        <v>29</v>
      </c>
      <c r="AB3" s="2" t="s">
        <v>30</v>
      </c>
      <c r="AC3" s="2" t="s">
        <v>73</v>
      </c>
      <c r="AD3" s="101" t="s">
        <v>100</v>
      </c>
      <c r="AE3" s="2" t="s">
        <v>35</v>
      </c>
      <c r="AF3" s="8"/>
      <c r="AG3" s="8"/>
      <c r="AH3" s="8"/>
      <c r="AI3" s="8"/>
    </row>
    <row r="4" spans="1:35" s="34" customFormat="1" ht="21.75" customHeight="1">
      <c r="A4" s="310">
        <v>3</v>
      </c>
      <c r="B4" s="358" t="s">
        <v>59</v>
      </c>
      <c r="C4" s="27" t="s">
        <v>110</v>
      </c>
      <c r="D4" s="378" t="s">
        <v>111</v>
      </c>
      <c r="E4" s="378" t="s">
        <v>112</v>
      </c>
      <c r="F4" s="325">
        <v>45006</v>
      </c>
      <c r="G4" s="328">
        <v>143000.01</v>
      </c>
      <c r="H4" s="33"/>
      <c r="I4" s="337" t="s">
        <v>77</v>
      </c>
      <c r="J4" s="322" t="s">
        <v>113</v>
      </c>
      <c r="K4" s="328">
        <v>143000.01</v>
      </c>
      <c r="L4" s="463">
        <v>45012</v>
      </c>
      <c r="M4" s="371" t="s">
        <v>114</v>
      </c>
      <c r="N4" s="542" t="s">
        <v>101</v>
      </c>
      <c r="O4" s="371" t="s">
        <v>115</v>
      </c>
      <c r="P4" s="401"/>
      <c r="Q4" s="172"/>
      <c r="R4" s="172"/>
      <c r="S4" s="172"/>
      <c r="T4" s="371" t="s">
        <v>1372</v>
      </c>
      <c r="U4" s="463">
        <v>45330</v>
      </c>
      <c r="V4" s="545" t="s">
        <v>1373</v>
      </c>
      <c r="W4" s="197"/>
      <c r="X4" s="172"/>
      <c r="Y4" s="331">
        <f>F4+260</f>
        <v>45266</v>
      </c>
      <c r="Z4" s="128" t="s">
        <v>1111</v>
      </c>
      <c r="AA4" s="128">
        <v>45266</v>
      </c>
      <c r="AB4" s="128">
        <f>Y4+6</f>
        <v>45272</v>
      </c>
      <c r="AC4" s="401">
        <f>Y4+90</f>
        <v>45356</v>
      </c>
      <c r="AD4" s="483" t="s">
        <v>116</v>
      </c>
      <c r="AE4" s="105"/>
    </row>
    <row r="5" spans="1:35" s="34" customFormat="1" ht="43.5" customHeight="1">
      <c r="A5" s="311"/>
      <c r="B5" s="359"/>
      <c r="C5" s="88" t="s">
        <v>117</v>
      </c>
      <c r="D5" s="379"/>
      <c r="E5" s="379"/>
      <c r="F5" s="326"/>
      <c r="G5" s="329"/>
      <c r="H5" s="33"/>
      <c r="I5" s="338"/>
      <c r="J5" s="323"/>
      <c r="K5" s="329"/>
      <c r="L5" s="464"/>
      <c r="M5" s="541"/>
      <c r="N5" s="543"/>
      <c r="O5" s="541"/>
      <c r="P5" s="402"/>
      <c r="Q5" s="183"/>
      <c r="R5" s="183"/>
      <c r="S5" s="183"/>
      <c r="T5" s="541"/>
      <c r="U5" s="464"/>
      <c r="V5" s="546"/>
      <c r="W5" s="200"/>
      <c r="X5" s="183"/>
      <c r="Y5" s="332"/>
      <c r="Z5" s="28"/>
      <c r="AA5" s="40"/>
      <c r="AB5" s="40"/>
      <c r="AC5" s="402"/>
      <c r="AD5" s="484"/>
      <c r="AE5" s="182"/>
    </row>
    <row r="6" spans="1:35" s="34" customFormat="1" ht="35.25" customHeight="1">
      <c r="A6" s="312"/>
      <c r="B6" s="360"/>
      <c r="C6" s="27" t="s">
        <v>118</v>
      </c>
      <c r="D6" s="380"/>
      <c r="E6" s="380"/>
      <c r="F6" s="327"/>
      <c r="G6" s="330"/>
      <c r="H6" s="33"/>
      <c r="I6" s="339"/>
      <c r="J6" s="324"/>
      <c r="K6" s="330"/>
      <c r="L6" s="465"/>
      <c r="M6" s="372"/>
      <c r="N6" s="544"/>
      <c r="O6" s="372"/>
      <c r="P6" s="403"/>
      <c r="Q6" s="191"/>
      <c r="R6" s="191"/>
      <c r="S6" s="191"/>
      <c r="T6" s="372"/>
      <c r="U6" s="465"/>
      <c r="V6" s="547"/>
      <c r="W6" s="202"/>
      <c r="X6" s="191"/>
      <c r="Y6" s="333"/>
      <c r="Z6" s="27"/>
      <c r="AA6" s="32"/>
      <c r="AB6" s="40"/>
      <c r="AC6" s="402"/>
      <c r="AD6" s="485"/>
      <c r="AE6" s="106"/>
    </row>
    <row r="7" spans="1:35" s="34" customFormat="1" ht="33.75" customHeight="1">
      <c r="A7" s="310">
        <v>4</v>
      </c>
      <c r="B7" s="212"/>
      <c r="C7" s="27" t="s">
        <v>119</v>
      </c>
      <c r="D7" s="378" t="s">
        <v>120</v>
      </c>
      <c r="E7" s="322" t="s">
        <v>121</v>
      </c>
      <c r="F7" s="325">
        <v>45009</v>
      </c>
      <c r="G7" s="328">
        <v>336030</v>
      </c>
      <c r="H7" s="33"/>
      <c r="I7" s="337" t="s">
        <v>38</v>
      </c>
      <c r="J7" s="322" t="s">
        <v>122</v>
      </c>
      <c r="K7" s="328">
        <v>235500</v>
      </c>
      <c r="L7" s="463">
        <v>45012</v>
      </c>
      <c r="M7" s="371" t="s">
        <v>123</v>
      </c>
      <c r="N7" s="542" t="s">
        <v>101</v>
      </c>
      <c r="O7" s="371" t="s">
        <v>124</v>
      </c>
      <c r="P7" s="466" t="s">
        <v>102</v>
      </c>
      <c r="Q7" s="463">
        <v>45149</v>
      </c>
      <c r="R7" s="463">
        <v>45149</v>
      </c>
      <c r="S7" s="463"/>
      <c r="T7" s="463" t="s">
        <v>125</v>
      </c>
      <c r="U7" s="463">
        <v>45125</v>
      </c>
      <c r="V7" s="479" t="s">
        <v>106</v>
      </c>
      <c r="W7" s="331" t="s">
        <v>126</v>
      </c>
      <c r="X7" s="463">
        <v>45138</v>
      </c>
      <c r="Y7" s="331">
        <f>F7+295</f>
        <v>45304</v>
      </c>
      <c r="Z7" s="221" t="s">
        <v>127</v>
      </c>
      <c r="AA7" s="128">
        <v>45083</v>
      </c>
      <c r="AB7" s="128" t="s">
        <v>50</v>
      </c>
      <c r="AC7" s="401">
        <f>Y7+90</f>
        <v>45394</v>
      </c>
      <c r="AD7" s="483" t="s">
        <v>128</v>
      </c>
      <c r="AE7" s="182"/>
    </row>
    <row r="8" spans="1:35" s="34" customFormat="1" ht="33.75" customHeight="1">
      <c r="A8" s="311"/>
      <c r="B8" s="212" t="s">
        <v>54</v>
      </c>
      <c r="C8" s="361" t="s">
        <v>129</v>
      </c>
      <c r="D8" s="379"/>
      <c r="E8" s="323"/>
      <c r="F8" s="326"/>
      <c r="G8" s="329"/>
      <c r="H8" s="33"/>
      <c r="I8" s="338"/>
      <c r="J8" s="324"/>
      <c r="K8" s="330"/>
      <c r="L8" s="465"/>
      <c r="M8" s="541"/>
      <c r="N8" s="543"/>
      <c r="O8" s="541"/>
      <c r="P8" s="468"/>
      <c r="Q8" s="465"/>
      <c r="R8" s="465"/>
      <c r="S8" s="465"/>
      <c r="T8" s="465"/>
      <c r="U8" s="465"/>
      <c r="V8" s="480"/>
      <c r="W8" s="333"/>
      <c r="X8" s="465"/>
      <c r="Y8" s="332"/>
      <c r="Z8" s="221" t="s">
        <v>130</v>
      </c>
      <c r="AA8" s="128">
        <v>45150</v>
      </c>
      <c r="AB8" s="128" t="s">
        <v>50</v>
      </c>
      <c r="AC8" s="402"/>
      <c r="AD8" s="484"/>
      <c r="AE8" s="182"/>
    </row>
    <row r="9" spans="1:35" s="34" customFormat="1" ht="32.25" customHeight="1">
      <c r="A9" s="311"/>
      <c r="B9" s="212"/>
      <c r="C9" s="362"/>
      <c r="D9" s="379"/>
      <c r="E9" s="323"/>
      <c r="F9" s="326"/>
      <c r="G9" s="329"/>
      <c r="H9" s="33"/>
      <c r="I9" s="338"/>
      <c r="J9" s="322" t="s">
        <v>132</v>
      </c>
      <c r="K9" s="328">
        <v>100530</v>
      </c>
      <c r="L9" s="463">
        <v>45184</v>
      </c>
      <c r="M9" s="541"/>
      <c r="N9" s="543"/>
      <c r="O9" s="541"/>
      <c r="P9" s="466" t="s">
        <v>102</v>
      </c>
      <c r="Q9" s="463">
        <v>45259</v>
      </c>
      <c r="R9" s="463">
        <v>45261</v>
      </c>
      <c r="S9" s="103"/>
      <c r="T9" s="463" t="s">
        <v>1382</v>
      </c>
      <c r="U9" s="463">
        <v>45336</v>
      </c>
      <c r="V9" s="545" t="s">
        <v>1373</v>
      </c>
      <c r="W9" s="280"/>
      <c r="X9" s="103"/>
      <c r="Y9" s="332"/>
      <c r="Z9" s="221" t="s">
        <v>1035</v>
      </c>
      <c r="AA9" s="128">
        <v>45241</v>
      </c>
      <c r="AB9" s="128" t="s">
        <v>50</v>
      </c>
      <c r="AC9" s="402"/>
      <c r="AD9" s="484"/>
      <c r="AE9" s="182"/>
    </row>
    <row r="10" spans="1:35" s="34" customFormat="1" ht="27.75" customHeight="1">
      <c r="A10" s="312"/>
      <c r="B10" s="212"/>
      <c r="C10" s="27" t="s">
        <v>131</v>
      </c>
      <c r="D10" s="380"/>
      <c r="E10" s="324"/>
      <c r="F10" s="327"/>
      <c r="G10" s="330"/>
      <c r="H10" s="33"/>
      <c r="I10" s="339"/>
      <c r="J10" s="324"/>
      <c r="K10" s="330"/>
      <c r="L10" s="465"/>
      <c r="M10" s="372"/>
      <c r="N10" s="544"/>
      <c r="O10" s="372"/>
      <c r="P10" s="468"/>
      <c r="Q10" s="465"/>
      <c r="R10" s="465"/>
      <c r="S10" s="183"/>
      <c r="T10" s="465"/>
      <c r="U10" s="465"/>
      <c r="V10" s="547"/>
      <c r="W10" s="200"/>
      <c r="X10" s="183"/>
      <c r="Y10" s="333"/>
      <c r="Z10" s="221" t="s">
        <v>1291</v>
      </c>
      <c r="AA10" s="128">
        <v>45297</v>
      </c>
      <c r="AB10" s="128">
        <f>Y7+37</f>
        <v>45341</v>
      </c>
      <c r="AC10" s="403"/>
      <c r="AD10" s="485"/>
      <c r="AE10" s="182"/>
    </row>
    <row r="11" spans="1:35" s="34" customFormat="1" ht="36" customHeight="1">
      <c r="A11" s="310">
        <v>6</v>
      </c>
      <c r="B11" s="358" t="s">
        <v>45</v>
      </c>
      <c r="C11" s="27" t="s">
        <v>137</v>
      </c>
      <c r="D11" s="378" t="s">
        <v>138</v>
      </c>
      <c r="E11" s="322" t="s">
        <v>139</v>
      </c>
      <c r="F11" s="325">
        <v>45014</v>
      </c>
      <c r="G11" s="328">
        <v>847712.5</v>
      </c>
      <c r="H11" s="33"/>
      <c r="I11" s="337" t="s">
        <v>47</v>
      </c>
      <c r="J11" s="129" t="s">
        <v>140</v>
      </c>
      <c r="K11" s="167">
        <v>419032</v>
      </c>
      <c r="L11" s="78">
        <v>45021</v>
      </c>
      <c r="M11" s="371" t="s">
        <v>141</v>
      </c>
      <c r="N11" s="542" t="s">
        <v>101</v>
      </c>
      <c r="O11" s="371" t="s">
        <v>142</v>
      </c>
      <c r="P11" s="466" t="s">
        <v>102</v>
      </c>
      <c r="Q11" s="463">
        <v>45203</v>
      </c>
      <c r="R11" s="463">
        <v>45204</v>
      </c>
      <c r="S11" s="371"/>
      <c r="T11" s="291" t="s">
        <v>143</v>
      </c>
      <c r="U11" s="78">
        <v>45119</v>
      </c>
      <c r="V11" s="251" t="s">
        <v>106</v>
      </c>
      <c r="W11" s="127" t="s">
        <v>144</v>
      </c>
      <c r="X11" s="127">
        <v>45163</v>
      </c>
      <c r="Y11" s="331">
        <f>F11+330</f>
        <v>45344</v>
      </c>
      <c r="Z11" s="128" t="s">
        <v>145</v>
      </c>
      <c r="AA11" s="128">
        <v>45015</v>
      </c>
      <c r="AB11" s="128" t="s">
        <v>50</v>
      </c>
      <c r="AC11" s="401">
        <f>Y11+90</f>
        <v>45434</v>
      </c>
      <c r="AD11" s="483" t="s">
        <v>146</v>
      </c>
      <c r="AE11" s="322"/>
    </row>
    <row r="12" spans="1:35" s="34" customFormat="1" ht="34.5" customHeight="1">
      <c r="A12" s="311"/>
      <c r="B12" s="359"/>
      <c r="C12" s="361" t="s">
        <v>147</v>
      </c>
      <c r="D12" s="379"/>
      <c r="E12" s="323"/>
      <c r="F12" s="326"/>
      <c r="G12" s="329"/>
      <c r="H12" s="33"/>
      <c r="I12" s="338"/>
      <c r="J12" s="129" t="s">
        <v>148</v>
      </c>
      <c r="K12" s="163" t="s">
        <v>149</v>
      </c>
      <c r="L12" s="129" t="s">
        <v>150</v>
      </c>
      <c r="M12" s="541"/>
      <c r="N12" s="543"/>
      <c r="O12" s="541"/>
      <c r="P12" s="467"/>
      <c r="Q12" s="464"/>
      <c r="R12" s="464"/>
      <c r="S12" s="541"/>
      <c r="T12" s="371" t="s">
        <v>1384</v>
      </c>
      <c r="U12" s="463">
        <v>45328</v>
      </c>
      <c r="V12" s="545" t="s">
        <v>1373</v>
      </c>
      <c r="W12" s="371"/>
      <c r="X12" s="371"/>
      <c r="Y12" s="332"/>
      <c r="Z12" s="221" t="s">
        <v>151</v>
      </c>
      <c r="AA12" s="128">
        <v>45055</v>
      </c>
      <c r="AB12" s="222" t="s">
        <v>50</v>
      </c>
      <c r="AC12" s="402"/>
      <c r="AD12" s="484"/>
      <c r="AE12" s="323"/>
    </row>
    <row r="13" spans="1:35" s="34" customFormat="1" ht="42.75" customHeight="1">
      <c r="A13" s="311"/>
      <c r="B13" s="359"/>
      <c r="C13" s="362"/>
      <c r="D13" s="379"/>
      <c r="E13" s="323"/>
      <c r="F13" s="326"/>
      <c r="G13" s="329"/>
      <c r="H13" s="33"/>
      <c r="I13" s="339"/>
      <c r="J13" s="337" t="s">
        <v>153</v>
      </c>
      <c r="K13" s="358" t="s">
        <v>154</v>
      </c>
      <c r="L13" s="337" t="s">
        <v>155</v>
      </c>
      <c r="M13" s="541"/>
      <c r="N13" s="543"/>
      <c r="O13" s="541"/>
      <c r="P13" s="467"/>
      <c r="Q13" s="465"/>
      <c r="R13" s="465"/>
      <c r="S13" s="372"/>
      <c r="T13" s="541"/>
      <c r="U13" s="464"/>
      <c r="V13" s="546"/>
      <c r="W13" s="541"/>
      <c r="X13" s="541"/>
      <c r="Y13" s="332"/>
      <c r="Z13" s="221" t="s">
        <v>156</v>
      </c>
      <c r="AA13" s="245">
        <v>45128</v>
      </c>
      <c r="AB13" s="128" t="s">
        <v>157</v>
      </c>
      <c r="AC13" s="402"/>
      <c r="AD13" s="484"/>
      <c r="AE13" s="323"/>
      <c r="AG13" s="150"/>
    </row>
    <row r="14" spans="1:35" s="34" customFormat="1" ht="36" customHeight="1">
      <c r="A14" s="311"/>
      <c r="B14" s="359"/>
      <c r="C14" s="323" t="s">
        <v>152</v>
      </c>
      <c r="D14" s="379"/>
      <c r="E14" s="323"/>
      <c r="F14" s="326"/>
      <c r="G14" s="329"/>
      <c r="H14" s="33"/>
      <c r="I14" s="162"/>
      <c r="J14" s="338"/>
      <c r="K14" s="359"/>
      <c r="L14" s="338"/>
      <c r="M14" s="541"/>
      <c r="N14" s="543"/>
      <c r="O14" s="541"/>
      <c r="P14" s="467"/>
      <c r="Q14" s="463">
        <v>45341</v>
      </c>
      <c r="R14" s="463">
        <v>45342</v>
      </c>
      <c r="S14" s="371"/>
      <c r="T14" s="541"/>
      <c r="U14" s="464"/>
      <c r="V14" s="546"/>
      <c r="W14" s="541"/>
      <c r="X14" s="541"/>
      <c r="Y14" s="332"/>
      <c r="Z14" s="221" t="s">
        <v>158</v>
      </c>
      <c r="AA14" s="245">
        <v>45206</v>
      </c>
      <c r="AB14" s="128" t="s">
        <v>50</v>
      </c>
      <c r="AC14" s="402"/>
      <c r="AD14" s="484"/>
      <c r="AE14" s="323"/>
    </row>
    <row r="15" spans="1:35" s="34" customFormat="1" ht="28.5" customHeight="1">
      <c r="A15" s="312"/>
      <c r="B15" s="360"/>
      <c r="C15" s="324"/>
      <c r="D15" s="380"/>
      <c r="E15" s="324"/>
      <c r="F15" s="327"/>
      <c r="G15" s="330"/>
      <c r="H15" s="33"/>
      <c r="I15" s="162"/>
      <c r="J15" s="339"/>
      <c r="K15" s="360"/>
      <c r="L15" s="339"/>
      <c r="M15" s="372"/>
      <c r="N15" s="544"/>
      <c r="O15" s="372"/>
      <c r="P15" s="468"/>
      <c r="Q15" s="464"/>
      <c r="R15" s="464"/>
      <c r="S15" s="372"/>
      <c r="T15" s="372"/>
      <c r="U15" s="465"/>
      <c r="V15" s="547"/>
      <c r="W15" s="372"/>
      <c r="X15" s="372"/>
      <c r="Y15" s="333"/>
      <c r="Z15" s="221" t="s">
        <v>1025</v>
      </c>
      <c r="AA15" s="245">
        <v>45239</v>
      </c>
      <c r="AB15" s="128" t="s">
        <v>50</v>
      </c>
      <c r="AC15" s="403"/>
      <c r="AD15" s="485"/>
      <c r="AE15" s="324"/>
    </row>
    <row r="16" spans="1:35" s="34" customFormat="1" ht="36" customHeight="1">
      <c r="A16" s="310">
        <v>7</v>
      </c>
      <c r="B16" s="358" t="s">
        <v>159</v>
      </c>
      <c r="C16" s="322" t="s">
        <v>160</v>
      </c>
      <c r="D16" s="378" t="s">
        <v>161</v>
      </c>
      <c r="E16" s="322" t="s">
        <v>162</v>
      </c>
      <c r="F16" s="325">
        <v>45015</v>
      </c>
      <c r="G16" s="328">
        <v>213000</v>
      </c>
      <c r="H16" s="33"/>
      <c r="I16" s="171"/>
      <c r="J16" s="337" t="s">
        <v>163</v>
      </c>
      <c r="K16" s="328">
        <f>G16</f>
        <v>213000</v>
      </c>
      <c r="L16" s="463">
        <v>45021</v>
      </c>
      <c r="M16" s="371" t="s">
        <v>164</v>
      </c>
      <c r="N16" s="542" t="s">
        <v>101</v>
      </c>
      <c r="O16" s="112"/>
      <c r="P16" s="466" t="s">
        <v>102</v>
      </c>
      <c r="Q16" s="549">
        <v>45222</v>
      </c>
      <c r="R16" s="549">
        <v>45223</v>
      </c>
      <c r="S16" s="112"/>
      <c r="T16" s="371" t="s">
        <v>1383</v>
      </c>
      <c r="U16" s="325">
        <v>45336</v>
      </c>
      <c r="V16" s="545" t="s">
        <v>103</v>
      </c>
      <c r="W16" s="112"/>
      <c r="X16" s="112"/>
      <c r="Y16" s="331">
        <f>F16+210</f>
        <v>45225</v>
      </c>
      <c r="Z16" s="128" t="s">
        <v>165</v>
      </c>
      <c r="AA16" s="128">
        <v>45176</v>
      </c>
      <c r="AB16" s="128" t="s">
        <v>50</v>
      </c>
      <c r="AC16" s="401">
        <f>Y16+90</f>
        <v>45315</v>
      </c>
      <c r="AD16" s="483" t="s">
        <v>166</v>
      </c>
      <c r="AE16" s="105"/>
    </row>
    <row r="17" spans="1:32" s="34" customFormat="1" ht="18.75" customHeight="1">
      <c r="A17" s="311"/>
      <c r="B17" s="359"/>
      <c r="C17" s="324"/>
      <c r="D17" s="379"/>
      <c r="E17" s="323"/>
      <c r="F17" s="326"/>
      <c r="G17" s="329"/>
      <c r="H17" s="559"/>
      <c r="I17" s="181"/>
      <c r="J17" s="338"/>
      <c r="K17" s="329"/>
      <c r="L17" s="464"/>
      <c r="M17" s="541"/>
      <c r="N17" s="543"/>
      <c r="O17" s="142"/>
      <c r="P17" s="467"/>
      <c r="Q17" s="550"/>
      <c r="R17" s="550"/>
      <c r="S17" s="142"/>
      <c r="T17" s="541"/>
      <c r="U17" s="326"/>
      <c r="V17" s="546"/>
      <c r="W17" s="142"/>
      <c r="X17" s="142"/>
      <c r="Y17" s="332"/>
      <c r="Z17" s="128" t="s">
        <v>167</v>
      </c>
      <c r="AA17" s="128">
        <v>45211</v>
      </c>
      <c r="AB17" s="128">
        <f>Y16+6</f>
        <v>45231</v>
      </c>
      <c r="AC17" s="402"/>
      <c r="AD17" s="484"/>
      <c r="AE17" s="182"/>
    </row>
    <row r="18" spans="1:32" s="34" customFormat="1" ht="36.75" customHeight="1">
      <c r="A18" s="311"/>
      <c r="B18" s="359"/>
      <c r="C18" s="64" t="s">
        <v>117</v>
      </c>
      <c r="D18" s="379"/>
      <c r="E18" s="323"/>
      <c r="F18" s="326"/>
      <c r="G18" s="329"/>
      <c r="H18" s="560"/>
      <c r="I18" s="181"/>
      <c r="J18" s="338"/>
      <c r="K18" s="329"/>
      <c r="L18" s="464"/>
      <c r="M18" s="541"/>
      <c r="N18" s="543"/>
      <c r="O18" s="113" t="s">
        <v>168</v>
      </c>
      <c r="P18" s="467"/>
      <c r="Q18" s="550"/>
      <c r="R18" s="550"/>
      <c r="S18" s="142"/>
      <c r="T18" s="541"/>
      <c r="U18" s="326"/>
      <c r="V18" s="546"/>
      <c r="W18" s="142"/>
      <c r="X18" s="142"/>
      <c r="Y18" s="332"/>
      <c r="Z18" s="40"/>
      <c r="AA18" s="40"/>
      <c r="AB18" s="40"/>
      <c r="AC18" s="402"/>
      <c r="AD18" s="484"/>
      <c r="AE18" s="182"/>
    </row>
    <row r="19" spans="1:32" s="34" customFormat="1" ht="31.5" customHeight="1">
      <c r="A19" s="311"/>
      <c r="B19" s="359"/>
      <c r="C19" s="54" t="s">
        <v>118</v>
      </c>
      <c r="D19" s="379"/>
      <c r="E19" s="323"/>
      <c r="F19" s="326"/>
      <c r="G19" s="329"/>
      <c r="H19" s="33"/>
      <c r="I19" s="181"/>
      <c r="J19" s="339"/>
      <c r="K19" s="330"/>
      <c r="L19" s="465"/>
      <c r="M19" s="541"/>
      <c r="N19" s="543"/>
      <c r="O19" s="142"/>
      <c r="P19" s="467"/>
      <c r="Q19" s="550"/>
      <c r="R19" s="550"/>
      <c r="S19" s="142"/>
      <c r="T19" s="541"/>
      <c r="U19" s="326"/>
      <c r="V19" s="546"/>
      <c r="W19" s="142"/>
      <c r="X19" s="142"/>
      <c r="Y19" s="332"/>
      <c r="Z19" s="167"/>
      <c r="AA19" s="40"/>
      <c r="AB19" s="40"/>
      <c r="AC19" s="402"/>
      <c r="AD19" s="484"/>
      <c r="AE19" s="182"/>
    </row>
    <row r="20" spans="1:32" s="34" customFormat="1" ht="12.75" hidden="1" customHeight="1">
      <c r="A20" s="311"/>
      <c r="B20" s="359"/>
      <c r="C20" s="182"/>
      <c r="D20" s="379"/>
      <c r="E20" s="323"/>
      <c r="F20" s="179"/>
      <c r="G20" s="180"/>
      <c r="H20" s="33"/>
      <c r="I20" s="181"/>
      <c r="J20" s="171"/>
      <c r="K20" s="170"/>
      <c r="L20" s="172"/>
      <c r="M20" s="142"/>
      <c r="N20" s="200"/>
      <c r="O20" s="142"/>
      <c r="P20" s="184"/>
      <c r="Q20" s="203"/>
      <c r="R20" s="203"/>
      <c r="S20" s="142"/>
      <c r="T20" s="142"/>
      <c r="U20" s="179"/>
      <c r="V20" s="200"/>
      <c r="W20" s="142"/>
      <c r="X20" s="142"/>
      <c r="Y20" s="332"/>
      <c r="Z20" s="167"/>
      <c r="AA20" s="40"/>
      <c r="AB20" s="40"/>
      <c r="AC20" s="402"/>
      <c r="AD20" s="484"/>
      <c r="AE20" s="182"/>
    </row>
    <row r="21" spans="1:32" s="34" customFormat="1" ht="15.75" hidden="1" customHeight="1">
      <c r="A21" s="177"/>
      <c r="B21" s="178"/>
      <c r="C21" s="182"/>
      <c r="D21" s="198"/>
      <c r="E21" s="182"/>
      <c r="F21" s="179"/>
      <c r="G21" s="180"/>
      <c r="H21" s="33"/>
      <c r="I21" s="190"/>
      <c r="J21" s="181"/>
      <c r="K21" s="180"/>
      <c r="L21" s="183"/>
      <c r="M21" s="142"/>
      <c r="N21" s="200"/>
      <c r="O21" s="142"/>
      <c r="P21" s="184"/>
      <c r="Q21" s="203"/>
      <c r="R21" s="203"/>
      <c r="S21" s="142"/>
      <c r="T21" s="142"/>
      <c r="U21" s="179"/>
      <c r="V21" s="200"/>
      <c r="W21" s="142"/>
      <c r="X21" s="142"/>
      <c r="Y21" s="185"/>
      <c r="Z21" s="167"/>
      <c r="AA21" s="40"/>
      <c r="AB21" s="40"/>
      <c r="AC21" s="211"/>
      <c r="AD21" s="186"/>
      <c r="AE21" s="182"/>
    </row>
    <row r="22" spans="1:32" s="34" customFormat="1" ht="26.25" hidden="1" customHeight="1">
      <c r="A22" s="187"/>
      <c r="B22" s="188"/>
      <c r="C22" s="106"/>
      <c r="D22" s="201"/>
      <c r="E22" s="106"/>
      <c r="F22" s="107"/>
      <c r="G22" s="189"/>
      <c r="H22" s="33"/>
      <c r="I22" s="151"/>
      <c r="J22" s="190"/>
      <c r="K22" s="189"/>
      <c r="L22" s="191"/>
      <c r="M22" s="110"/>
      <c r="N22" s="202"/>
      <c r="O22" s="110"/>
      <c r="P22" s="204"/>
      <c r="Q22" s="205"/>
      <c r="R22" s="205"/>
      <c r="S22" s="110"/>
      <c r="T22" s="110"/>
      <c r="U22" s="107"/>
      <c r="V22" s="206"/>
      <c r="W22" s="110"/>
      <c r="X22" s="110"/>
      <c r="Y22" s="144"/>
      <c r="Z22" s="149" t="s">
        <v>169</v>
      </c>
      <c r="AA22" s="128">
        <v>44860</v>
      </c>
      <c r="AB22" s="128" t="s">
        <v>170</v>
      </c>
      <c r="AC22" s="193"/>
      <c r="AD22" s="194"/>
      <c r="AE22" s="106"/>
    </row>
    <row r="23" spans="1:32" s="34" customFormat="1" ht="33.75" customHeight="1">
      <c r="A23" s="310">
        <v>8</v>
      </c>
      <c r="B23" s="358" t="s">
        <v>171</v>
      </c>
      <c r="C23" s="87" t="s">
        <v>1303</v>
      </c>
      <c r="D23" s="378" t="s">
        <v>172</v>
      </c>
      <c r="E23" s="322" t="s">
        <v>173</v>
      </c>
      <c r="F23" s="325">
        <v>45017</v>
      </c>
      <c r="G23" s="328">
        <v>400000</v>
      </c>
      <c r="H23" s="33"/>
      <c r="I23" s="322">
        <v>2</v>
      </c>
      <c r="J23" s="505" t="s">
        <v>174</v>
      </c>
      <c r="K23" s="561">
        <v>200000</v>
      </c>
      <c r="L23" s="501">
        <v>45021</v>
      </c>
      <c r="M23" s="371" t="s">
        <v>175</v>
      </c>
      <c r="N23" s="542" t="s">
        <v>101</v>
      </c>
      <c r="O23" s="371" t="s">
        <v>176</v>
      </c>
      <c r="P23" s="479" t="s">
        <v>102</v>
      </c>
      <c r="Q23" s="463">
        <v>45133</v>
      </c>
      <c r="R23" s="463">
        <v>45139</v>
      </c>
      <c r="S23" s="463">
        <v>45299</v>
      </c>
      <c r="T23" s="371" t="s">
        <v>1098</v>
      </c>
      <c r="U23" s="325">
        <v>45259</v>
      </c>
      <c r="V23" s="479" t="s">
        <v>106</v>
      </c>
      <c r="W23" s="562" t="s">
        <v>1255</v>
      </c>
      <c r="X23" s="371"/>
      <c r="Y23" s="331">
        <f>F23+240</f>
        <v>45257</v>
      </c>
      <c r="Z23" s="221" t="s">
        <v>177</v>
      </c>
      <c r="AA23" s="128">
        <v>45056</v>
      </c>
      <c r="AB23" s="128" t="s">
        <v>170</v>
      </c>
      <c r="AC23" s="401">
        <f>Y23+90</f>
        <v>45347</v>
      </c>
      <c r="AD23" s="483" t="s">
        <v>178</v>
      </c>
      <c r="AE23" s="105"/>
      <c r="AF23" s="150"/>
    </row>
    <row r="24" spans="1:32" s="34" customFormat="1" ht="44.25" customHeight="1">
      <c r="A24" s="311"/>
      <c r="B24" s="359"/>
      <c r="C24" s="361" t="s">
        <v>108</v>
      </c>
      <c r="D24" s="379"/>
      <c r="E24" s="323"/>
      <c r="F24" s="326"/>
      <c r="G24" s="329"/>
      <c r="H24" s="33"/>
      <c r="I24" s="323"/>
      <c r="J24" s="505"/>
      <c r="K24" s="561"/>
      <c r="L24" s="501"/>
      <c r="M24" s="541"/>
      <c r="N24" s="543"/>
      <c r="O24" s="541"/>
      <c r="P24" s="548"/>
      <c r="Q24" s="464"/>
      <c r="R24" s="464"/>
      <c r="S24" s="464"/>
      <c r="T24" s="541"/>
      <c r="U24" s="326"/>
      <c r="V24" s="548"/>
      <c r="W24" s="541"/>
      <c r="X24" s="541"/>
      <c r="Y24" s="332"/>
      <c r="Z24" s="221" t="s">
        <v>179</v>
      </c>
      <c r="AA24" s="128">
        <v>45091</v>
      </c>
      <c r="AB24" s="128" t="s">
        <v>170</v>
      </c>
      <c r="AC24" s="402"/>
      <c r="AD24" s="484"/>
      <c r="AE24" s="182"/>
      <c r="AF24" s="150"/>
    </row>
    <row r="25" spans="1:32" s="34" customFormat="1" ht="13.5" hidden="1" customHeight="1">
      <c r="A25" s="311"/>
      <c r="B25" s="359"/>
      <c r="C25" s="362"/>
      <c r="D25" s="379"/>
      <c r="E25" s="323"/>
      <c r="F25" s="326"/>
      <c r="G25" s="329"/>
      <c r="H25" s="33"/>
      <c r="I25" s="323"/>
      <c r="J25" s="182"/>
      <c r="K25" s="199"/>
      <c r="L25" s="179"/>
      <c r="M25" s="541"/>
      <c r="N25" s="543"/>
      <c r="O25" s="541"/>
      <c r="P25" s="548"/>
      <c r="Q25" s="464"/>
      <c r="R25" s="464"/>
      <c r="S25" s="541"/>
      <c r="T25" s="541"/>
      <c r="U25" s="326"/>
      <c r="V25" s="543"/>
      <c r="W25" s="541"/>
      <c r="X25" s="541"/>
      <c r="Y25" s="332"/>
      <c r="Z25" s="28"/>
      <c r="AA25" s="40"/>
      <c r="AB25" s="40"/>
      <c r="AC25" s="402"/>
      <c r="AD25" s="484"/>
      <c r="AE25" s="182"/>
    </row>
    <row r="26" spans="1:32" s="34" customFormat="1" ht="38.25" customHeight="1">
      <c r="A26" s="312"/>
      <c r="B26" s="360"/>
      <c r="C26" s="27" t="s">
        <v>180</v>
      </c>
      <c r="D26" s="380"/>
      <c r="E26" s="324"/>
      <c r="F26" s="327"/>
      <c r="G26" s="330"/>
      <c r="H26" s="33"/>
      <c r="I26" s="324"/>
      <c r="J26" s="76" t="s">
        <v>181</v>
      </c>
      <c r="K26" s="137">
        <v>200000</v>
      </c>
      <c r="L26" s="104">
        <v>45092</v>
      </c>
      <c r="M26" s="372"/>
      <c r="N26" s="544"/>
      <c r="O26" s="372"/>
      <c r="P26" s="480"/>
      <c r="Q26" s="465"/>
      <c r="R26" s="465"/>
      <c r="S26" s="465"/>
      <c r="T26" s="372"/>
      <c r="U26" s="327"/>
      <c r="V26" s="480"/>
      <c r="W26" s="372"/>
      <c r="X26" s="372"/>
      <c r="Y26" s="333"/>
      <c r="Z26" s="28"/>
      <c r="AA26" s="40"/>
      <c r="AB26" s="40"/>
      <c r="AC26" s="403"/>
      <c r="AD26" s="485"/>
      <c r="AE26" s="106"/>
    </row>
    <row r="27" spans="1:32" s="34" customFormat="1" ht="48" customHeight="1">
      <c r="A27" s="310">
        <v>9</v>
      </c>
      <c r="B27" s="358" t="s">
        <v>65</v>
      </c>
      <c r="C27" s="27" t="s">
        <v>182</v>
      </c>
      <c r="D27" s="378" t="s">
        <v>183</v>
      </c>
      <c r="E27" s="322" t="s">
        <v>184</v>
      </c>
      <c r="F27" s="325">
        <v>45017</v>
      </c>
      <c r="G27" s="328">
        <v>2383233.63</v>
      </c>
      <c r="H27" s="33"/>
      <c r="I27" s="322">
        <v>3</v>
      </c>
      <c r="J27" s="54" t="s">
        <v>185</v>
      </c>
      <c r="K27" s="132">
        <f>774818.86+331650</f>
        <v>1106468.8599999999</v>
      </c>
      <c r="L27" s="102" t="s">
        <v>186</v>
      </c>
      <c r="M27" s="463" t="s">
        <v>187</v>
      </c>
      <c r="N27" s="542" t="s">
        <v>188</v>
      </c>
      <c r="O27" s="463" t="s">
        <v>189</v>
      </c>
      <c r="P27" s="479" t="s">
        <v>102</v>
      </c>
      <c r="Q27" s="463">
        <v>45230</v>
      </c>
      <c r="R27" s="401">
        <v>45321</v>
      </c>
      <c r="S27" s="73"/>
      <c r="T27" s="75" t="s">
        <v>190</v>
      </c>
      <c r="U27" s="32">
        <v>45163</v>
      </c>
      <c r="V27" s="251" t="s">
        <v>106</v>
      </c>
      <c r="W27" s="148" t="s">
        <v>1138</v>
      </c>
      <c r="X27" s="40">
        <v>45272</v>
      </c>
      <c r="Y27" s="331">
        <f>F27+465</f>
        <v>45482</v>
      </c>
      <c r="Z27" s="221" t="s">
        <v>61</v>
      </c>
      <c r="AA27" s="128">
        <v>45128</v>
      </c>
      <c r="AB27" s="128" t="s">
        <v>191</v>
      </c>
      <c r="AC27" s="401">
        <f>Y27+90</f>
        <v>45572</v>
      </c>
      <c r="AD27" s="483" t="s">
        <v>192</v>
      </c>
      <c r="AE27" s="322" t="s">
        <v>1110</v>
      </c>
    </row>
    <row r="28" spans="1:32" s="34" customFormat="1" ht="39.75" customHeight="1">
      <c r="A28" s="311"/>
      <c r="B28" s="359"/>
      <c r="C28" s="64" t="s">
        <v>193</v>
      </c>
      <c r="D28" s="379"/>
      <c r="E28" s="323"/>
      <c r="F28" s="326"/>
      <c r="G28" s="329"/>
      <c r="H28" s="33"/>
      <c r="I28" s="323"/>
      <c r="J28" s="27" t="s">
        <v>194</v>
      </c>
      <c r="K28" s="137">
        <v>598695.84</v>
      </c>
      <c r="L28" s="78">
        <v>45204</v>
      </c>
      <c r="M28" s="464"/>
      <c r="N28" s="543"/>
      <c r="O28" s="464"/>
      <c r="P28" s="480"/>
      <c r="Q28" s="465"/>
      <c r="R28" s="403"/>
      <c r="S28" s="73"/>
      <c r="T28" s="75"/>
      <c r="U28" s="75"/>
      <c r="V28" s="148"/>
      <c r="W28" s="75"/>
      <c r="X28" s="75"/>
      <c r="Y28" s="332"/>
      <c r="Z28" s="221" t="s">
        <v>195</v>
      </c>
      <c r="AA28" s="128">
        <v>45218</v>
      </c>
      <c r="AB28" s="128" t="s">
        <v>196</v>
      </c>
      <c r="AC28" s="402"/>
      <c r="AD28" s="484"/>
      <c r="AE28" s="323"/>
    </row>
    <row r="29" spans="1:32" s="34" customFormat="1" ht="39.75" customHeight="1">
      <c r="A29" s="311"/>
      <c r="B29" s="359"/>
      <c r="C29" s="322" t="s">
        <v>197</v>
      </c>
      <c r="D29" s="379"/>
      <c r="E29" s="323"/>
      <c r="F29" s="326"/>
      <c r="G29" s="329"/>
      <c r="H29" s="33"/>
      <c r="I29" s="323"/>
      <c r="J29" s="76" t="s">
        <v>1042</v>
      </c>
      <c r="K29" s="116">
        <v>100000</v>
      </c>
      <c r="L29" s="78">
        <v>45246</v>
      </c>
      <c r="M29" s="464"/>
      <c r="N29" s="543"/>
      <c r="O29" s="464"/>
      <c r="P29" s="200"/>
      <c r="Q29" s="78"/>
      <c r="R29" s="118"/>
      <c r="S29" s="73"/>
      <c r="T29" s="75"/>
      <c r="U29" s="75"/>
      <c r="V29" s="148"/>
      <c r="W29" s="75"/>
      <c r="X29" s="75"/>
      <c r="Y29" s="332"/>
      <c r="Z29" s="28"/>
      <c r="AA29" s="40"/>
      <c r="AB29" s="40"/>
      <c r="AC29" s="402"/>
      <c r="AD29" s="484"/>
      <c r="AE29" s="323"/>
    </row>
    <row r="30" spans="1:32" s="34" customFormat="1" ht="48.75" customHeight="1">
      <c r="A30" s="312"/>
      <c r="B30" s="360"/>
      <c r="C30" s="324"/>
      <c r="D30" s="380"/>
      <c r="E30" s="324"/>
      <c r="F30" s="327"/>
      <c r="G30" s="330"/>
      <c r="H30" s="33"/>
      <c r="I30" s="324"/>
      <c r="J30" s="306" t="s">
        <v>1419</v>
      </c>
      <c r="K30" s="116">
        <v>578068.93000000005</v>
      </c>
      <c r="L30" s="78">
        <v>45323</v>
      </c>
      <c r="M30" s="465"/>
      <c r="N30" s="544"/>
      <c r="O30" s="465"/>
      <c r="P30" s="202"/>
      <c r="Q30" s="73"/>
      <c r="R30" s="73"/>
      <c r="S30" s="73"/>
      <c r="T30" s="75"/>
      <c r="U30" s="75"/>
      <c r="V30" s="75"/>
      <c r="W30" s="75"/>
      <c r="X30" s="75"/>
      <c r="Y30" s="333"/>
      <c r="Z30" s="27"/>
      <c r="AA30" s="32"/>
      <c r="AB30" s="32"/>
      <c r="AC30" s="403"/>
      <c r="AD30" s="485"/>
      <c r="AE30" s="324"/>
    </row>
    <row r="31" spans="1:32" s="34" customFormat="1" ht="34.5" customHeight="1">
      <c r="A31" s="310">
        <v>10</v>
      </c>
      <c r="B31" s="358" t="s">
        <v>198</v>
      </c>
      <c r="C31" s="27" t="s">
        <v>199</v>
      </c>
      <c r="D31" s="378" t="s">
        <v>200</v>
      </c>
      <c r="E31" s="567" t="s">
        <v>201</v>
      </c>
      <c r="F31" s="325">
        <v>45017</v>
      </c>
      <c r="G31" s="328">
        <v>670931.31999999995</v>
      </c>
      <c r="H31" s="33"/>
      <c r="I31" s="322">
        <v>2</v>
      </c>
      <c r="J31" s="505" t="s">
        <v>202</v>
      </c>
      <c r="K31" s="566">
        <v>371416.6</v>
      </c>
      <c r="L31" s="384">
        <v>45021</v>
      </c>
      <c r="M31" s="322" t="s">
        <v>203</v>
      </c>
      <c r="N31" s="310" t="s">
        <v>188</v>
      </c>
      <c r="O31" s="322" t="s">
        <v>204</v>
      </c>
      <c r="P31" s="479" t="s">
        <v>102</v>
      </c>
      <c r="Q31" s="463">
        <v>45209</v>
      </c>
      <c r="R31" s="463">
        <v>45210</v>
      </c>
      <c r="S31" s="542"/>
      <c r="T31" s="371" t="s">
        <v>205</v>
      </c>
      <c r="U31" s="325">
        <v>45197</v>
      </c>
      <c r="V31" s="481" t="s">
        <v>133</v>
      </c>
      <c r="W31" s="542" t="s">
        <v>1037</v>
      </c>
      <c r="X31" s="388">
        <v>45243</v>
      </c>
      <c r="Y31" s="331">
        <f>F31+465</f>
        <v>45482</v>
      </c>
      <c r="Z31" s="28"/>
      <c r="AA31" s="40"/>
      <c r="AB31" s="40"/>
      <c r="AC31" s="563">
        <f>Y31+90</f>
        <v>45572</v>
      </c>
      <c r="AD31" s="483" t="s">
        <v>206</v>
      </c>
      <c r="AE31" s="105"/>
    </row>
    <row r="32" spans="1:32" s="34" customFormat="1" ht="37.5" customHeight="1">
      <c r="A32" s="311"/>
      <c r="B32" s="359"/>
      <c r="C32" s="64" t="s">
        <v>207</v>
      </c>
      <c r="D32" s="379"/>
      <c r="E32" s="568"/>
      <c r="F32" s="326"/>
      <c r="G32" s="329"/>
      <c r="H32" s="33"/>
      <c r="I32" s="323"/>
      <c r="J32" s="505"/>
      <c r="K32" s="566"/>
      <c r="L32" s="384"/>
      <c r="M32" s="323"/>
      <c r="N32" s="311"/>
      <c r="O32" s="323"/>
      <c r="P32" s="480"/>
      <c r="Q32" s="465"/>
      <c r="R32" s="465"/>
      <c r="S32" s="544"/>
      <c r="T32" s="372"/>
      <c r="U32" s="327"/>
      <c r="V32" s="482"/>
      <c r="W32" s="544"/>
      <c r="X32" s="388"/>
      <c r="Y32" s="332"/>
      <c r="Z32" s="28"/>
      <c r="AA32" s="40"/>
      <c r="AB32" s="40"/>
      <c r="AC32" s="564"/>
      <c r="AD32" s="484"/>
      <c r="AE32" s="182"/>
    </row>
    <row r="33" spans="1:37" s="34" customFormat="1" ht="98.25" customHeight="1">
      <c r="A33" s="312"/>
      <c r="B33" s="360"/>
      <c r="C33" s="298" t="s">
        <v>208</v>
      </c>
      <c r="D33" s="380"/>
      <c r="E33" s="569"/>
      <c r="F33" s="327"/>
      <c r="G33" s="330"/>
      <c r="H33" s="33"/>
      <c r="I33" s="324"/>
      <c r="J33" s="76" t="s">
        <v>209</v>
      </c>
      <c r="K33" s="256">
        <v>299514.65999999997</v>
      </c>
      <c r="L33" s="37">
        <v>45224</v>
      </c>
      <c r="M33" s="324"/>
      <c r="N33" s="312"/>
      <c r="O33" s="324"/>
      <c r="P33" s="202"/>
      <c r="Q33" s="107"/>
      <c r="R33" s="107"/>
      <c r="S33" s="110"/>
      <c r="T33" s="110"/>
      <c r="U33" s="107"/>
      <c r="V33" s="202"/>
      <c r="W33" s="202"/>
      <c r="X33" s="107"/>
      <c r="Y33" s="333"/>
      <c r="Z33" s="28"/>
      <c r="AA33" s="40"/>
      <c r="AB33" s="40"/>
      <c r="AC33" s="565"/>
      <c r="AD33" s="485"/>
      <c r="AE33" s="106"/>
    </row>
    <row r="34" spans="1:37" s="34" customFormat="1" ht="37.5" customHeight="1">
      <c r="A34" s="310">
        <v>11</v>
      </c>
      <c r="B34" s="358" t="s">
        <v>210</v>
      </c>
      <c r="C34" s="27" t="s">
        <v>211</v>
      </c>
      <c r="D34" s="378" t="s">
        <v>212</v>
      </c>
      <c r="E34" s="322" t="s">
        <v>213</v>
      </c>
      <c r="F34" s="325">
        <v>45022</v>
      </c>
      <c r="G34" s="328">
        <v>216150</v>
      </c>
      <c r="H34" s="33"/>
      <c r="I34" s="322">
        <v>1</v>
      </c>
      <c r="J34" s="322" t="s">
        <v>214</v>
      </c>
      <c r="K34" s="328">
        <f>G34</f>
        <v>216150</v>
      </c>
      <c r="L34" s="325">
        <v>45033</v>
      </c>
      <c r="M34" s="325" t="s">
        <v>215</v>
      </c>
      <c r="N34" s="310" t="s">
        <v>101</v>
      </c>
      <c r="O34" s="325" t="s">
        <v>216</v>
      </c>
      <c r="P34" s="479" t="s">
        <v>102</v>
      </c>
      <c r="Q34" s="325">
        <v>45153</v>
      </c>
      <c r="R34" s="325">
        <v>45155</v>
      </c>
      <c r="S34" s="325">
        <v>45261</v>
      </c>
      <c r="T34" s="325" t="s">
        <v>217</v>
      </c>
      <c r="U34" s="325">
        <v>45148</v>
      </c>
      <c r="V34" s="479" t="s">
        <v>106</v>
      </c>
      <c r="W34" s="331" t="s">
        <v>218</v>
      </c>
      <c r="X34" s="325">
        <v>45201</v>
      </c>
      <c r="Y34" s="331">
        <f>F34+150</f>
        <v>45172</v>
      </c>
      <c r="Z34" s="128" t="s">
        <v>219</v>
      </c>
      <c r="AA34" s="128">
        <v>45138</v>
      </c>
      <c r="AB34" s="128" t="s">
        <v>50</v>
      </c>
      <c r="AC34" s="401">
        <f>Y34+90</f>
        <v>45262</v>
      </c>
      <c r="AD34" s="483" t="s">
        <v>220</v>
      </c>
      <c r="AE34" s="105"/>
    </row>
    <row r="35" spans="1:37" s="34" customFormat="1" ht="39" customHeight="1">
      <c r="A35" s="311"/>
      <c r="B35" s="359"/>
      <c r="C35" s="64" t="s">
        <v>221</v>
      </c>
      <c r="D35" s="379"/>
      <c r="E35" s="323"/>
      <c r="F35" s="326"/>
      <c r="G35" s="329"/>
      <c r="H35" s="33"/>
      <c r="I35" s="323"/>
      <c r="J35" s="323"/>
      <c r="K35" s="329"/>
      <c r="L35" s="326"/>
      <c r="M35" s="326"/>
      <c r="N35" s="311"/>
      <c r="O35" s="326"/>
      <c r="P35" s="548"/>
      <c r="Q35" s="326"/>
      <c r="R35" s="326"/>
      <c r="S35" s="326"/>
      <c r="T35" s="326"/>
      <c r="U35" s="326"/>
      <c r="V35" s="548"/>
      <c r="W35" s="332"/>
      <c r="X35" s="326"/>
      <c r="Y35" s="332"/>
      <c r="Z35" s="27"/>
      <c r="AA35" s="32"/>
      <c r="AB35" s="32"/>
      <c r="AC35" s="402"/>
      <c r="AD35" s="484"/>
      <c r="AE35" s="182"/>
    </row>
    <row r="36" spans="1:37" s="34" customFormat="1" ht="24.75" customHeight="1">
      <c r="A36" s="312"/>
      <c r="B36" s="360"/>
      <c r="C36" s="27" t="s">
        <v>222</v>
      </c>
      <c r="D36" s="380"/>
      <c r="E36" s="324"/>
      <c r="F36" s="327"/>
      <c r="G36" s="330"/>
      <c r="H36" s="33"/>
      <c r="I36" s="324"/>
      <c r="J36" s="324"/>
      <c r="K36" s="330"/>
      <c r="L36" s="327"/>
      <c r="M36" s="327"/>
      <c r="N36" s="312"/>
      <c r="O36" s="327"/>
      <c r="P36" s="480"/>
      <c r="Q36" s="327"/>
      <c r="R36" s="327"/>
      <c r="S36" s="327"/>
      <c r="T36" s="327"/>
      <c r="U36" s="327"/>
      <c r="V36" s="480"/>
      <c r="W36" s="333"/>
      <c r="X36" s="327"/>
      <c r="Y36" s="333"/>
      <c r="Z36" s="27"/>
      <c r="AA36" s="32"/>
      <c r="AB36" s="32"/>
      <c r="AC36" s="403"/>
      <c r="AD36" s="485"/>
      <c r="AE36" s="106"/>
    </row>
    <row r="37" spans="1:37" s="34" customFormat="1" ht="36.75" customHeight="1">
      <c r="A37" s="310">
        <v>12</v>
      </c>
      <c r="B37" s="358" t="s">
        <v>223</v>
      </c>
      <c r="C37" s="27" t="s">
        <v>224</v>
      </c>
      <c r="D37" s="378" t="s">
        <v>225</v>
      </c>
      <c r="E37" s="322" t="s">
        <v>226</v>
      </c>
      <c r="F37" s="325">
        <v>45028</v>
      </c>
      <c r="G37" s="328">
        <v>234920</v>
      </c>
      <c r="H37" s="33"/>
      <c r="I37" s="322">
        <v>1</v>
      </c>
      <c r="J37" s="322" t="s">
        <v>227</v>
      </c>
      <c r="K37" s="328">
        <f>G37</f>
        <v>234920</v>
      </c>
      <c r="L37" s="325">
        <v>45033</v>
      </c>
      <c r="M37" s="378" t="s">
        <v>228</v>
      </c>
      <c r="N37" s="310" t="s">
        <v>101</v>
      </c>
      <c r="O37" s="325" t="s">
        <v>229</v>
      </c>
      <c r="P37" s="502" t="s">
        <v>102</v>
      </c>
      <c r="Q37" s="325">
        <v>45135</v>
      </c>
      <c r="R37" s="325">
        <v>45141</v>
      </c>
      <c r="S37" s="325">
        <v>45328</v>
      </c>
      <c r="T37" s="325" t="s">
        <v>1139</v>
      </c>
      <c r="U37" s="325">
        <v>45272</v>
      </c>
      <c r="V37" s="502" t="s">
        <v>106</v>
      </c>
      <c r="W37" s="331" t="s">
        <v>1304</v>
      </c>
      <c r="X37" s="325">
        <v>45308</v>
      </c>
      <c r="Y37" s="331">
        <f>F37+131</f>
        <v>45159</v>
      </c>
      <c r="Z37" s="221" t="s">
        <v>230</v>
      </c>
      <c r="AA37" s="128">
        <v>45051</v>
      </c>
      <c r="AB37" s="128" t="s">
        <v>170</v>
      </c>
      <c r="AC37" s="401">
        <f>Y37+90</f>
        <v>45249</v>
      </c>
      <c r="AD37" s="483" t="s">
        <v>231</v>
      </c>
      <c r="AE37" s="322" t="s">
        <v>134</v>
      </c>
    </row>
    <row r="38" spans="1:37" s="34" customFormat="1" ht="39" customHeight="1">
      <c r="A38" s="311"/>
      <c r="B38" s="359"/>
      <c r="C38" s="64" t="s">
        <v>232</v>
      </c>
      <c r="D38" s="379"/>
      <c r="E38" s="323"/>
      <c r="F38" s="326"/>
      <c r="G38" s="329"/>
      <c r="H38" s="33"/>
      <c r="I38" s="323"/>
      <c r="J38" s="323"/>
      <c r="K38" s="329"/>
      <c r="L38" s="326"/>
      <c r="M38" s="379"/>
      <c r="N38" s="311"/>
      <c r="O38" s="326"/>
      <c r="P38" s="503"/>
      <c r="Q38" s="326"/>
      <c r="R38" s="326"/>
      <c r="S38" s="326"/>
      <c r="T38" s="326"/>
      <c r="U38" s="326"/>
      <c r="V38" s="503"/>
      <c r="W38" s="332"/>
      <c r="X38" s="326"/>
      <c r="Y38" s="332"/>
      <c r="Z38" s="221" t="s">
        <v>233</v>
      </c>
      <c r="AA38" s="128">
        <v>45100</v>
      </c>
      <c r="AB38" s="128" t="s">
        <v>170</v>
      </c>
      <c r="AC38" s="402"/>
      <c r="AD38" s="484"/>
      <c r="AE38" s="323"/>
    </row>
    <row r="39" spans="1:37" s="34" customFormat="1" ht="87" customHeight="1">
      <c r="A39" s="312"/>
      <c r="B39" s="360"/>
      <c r="C39" s="27" t="s">
        <v>234</v>
      </c>
      <c r="D39" s="380"/>
      <c r="E39" s="324"/>
      <c r="F39" s="327"/>
      <c r="G39" s="330"/>
      <c r="H39" s="33"/>
      <c r="I39" s="324"/>
      <c r="J39" s="324"/>
      <c r="K39" s="330"/>
      <c r="L39" s="327"/>
      <c r="M39" s="380"/>
      <c r="N39" s="312"/>
      <c r="O39" s="327"/>
      <c r="P39" s="504"/>
      <c r="Q39" s="327"/>
      <c r="R39" s="327"/>
      <c r="S39" s="327"/>
      <c r="T39" s="327"/>
      <c r="U39" s="327"/>
      <c r="V39" s="504"/>
      <c r="W39" s="333"/>
      <c r="X39" s="327"/>
      <c r="Y39" s="333"/>
      <c r="Z39" s="221" t="s">
        <v>235</v>
      </c>
      <c r="AA39" s="128">
        <v>45142</v>
      </c>
      <c r="AB39" s="128">
        <f>Y37+5</f>
        <v>45164</v>
      </c>
      <c r="AC39" s="403"/>
      <c r="AD39" s="485"/>
      <c r="AE39" s="324"/>
    </row>
    <row r="40" spans="1:37" s="34" customFormat="1" ht="33.75" customHeight="1">
      <c r="A40" s="310">
        <v>13</v>
      </c>
      <c r="B40" s="358" t="s">
        <v>236</v>
      </c>
      <c r="C40" s="27" t="s">
        <v>237</v>
      </c>
      <c r="D40" s="575" t="s">
        <v>238</v>
      </c>
      <c r="E40" s="322" t="s">
        <v>239</v>
      </c>
      <c r="F40" s="325">
        <v>45028</v>
      </c>
      <c r="G40" s="328">
        <v>191100</v>
      </c>
      <c r="H40" s="33"/>
      <c r="I40" s="322">
        <v>1</v>
      </c>
      <c r="J40" s="463" t="s">
        <v>240</v>
      </c>
      <c r="K40" s="316">
        <f>G40</f>
        <v>191100</v>
      </c>
      <c r="L40" s="325">
        <v>45033</v>
      </c>
      <c r="M40" s="325" t="s">
        <v>241</v>
      </c>
      <c r="N40" s="331" t="s">
        <v>101</v>
      </c>
      <c r="O40" s="325" t="s">
        <v>242</v>
      </c>
      <c r="P40" s="502" t="s">
        <v>102</v>
      </c>
      <c r="Q40" s="325">
        <v>45265</v>
      </c>
      <c r="R40" s="325">
        <v>45265</v>
      </c>
      <c r="S40" s="325">
        <v>45329</v>
      </c>
      <c r="T40" s="325" t="s">
        <v>1309</v>
      </c>
      <c r="U40" s="325">
        <v>44930</v>
      </c>
      <c r="V40" s="502" t="s">
        <v>106</v>
      </c>
      <c r="W40" s="331" t="s">
        <v>1352</v>
      </c>
      <c r="X40" s="325">
        <v>45327</v>
      </c>
      <c r="Y40" s="331">
        <f>F40+235</f>
        <v>45263</v>
      </c>
      <c r="Z40" s="221" t="s">
        <v>243</v>
      </c>
      <c r="AA40" s="128">
        <v>45161</v>
      </c>
      <c r="AB40" s="128" t="s">
        <v>170</v>
      </c>
      <c r="AC40" s="401">
        <f>Y40+90</f>
        <v>45353</v>
      </c>
      <c r="AD40" s="483" t="s">
        <v>244</v>
      </c>
      <c r="AE40" s="322" t="s">
        <v>1089</v>
      </c>
      <c r="AK40" s="68"/>
    </row>
    <row r="41" spans="1:37" s="34" customFormat="1" ht="39.75" customHeight="1">
      <c r="A41" s="311"/>
      <c r="B41" s="359"/>
      <c r="C41" s="64" t="s">
        <v>245</v>
      </c>
      <c r="D41" s="576"/>
      <c r="E41" s="323"/>
      <c r="F41" s="326"/>
      <c r="G41" s="329"/>
      <c r="H41" s="33"/>
      <c r="I41" s="323"/>
      <c r="J41" s="323"/>
      <c r="K41" s="317"/>
      <c r="L41" s="326"/>
      <c r="M41" s="326"/>
      <c r="N41" s="332"/>
      <c r="O41" s="326"/>
      <c r="P41" s="503"/>
      <c r="Q41" s="326"/>
      <c r="R41" s="326"/>
      <c r="S41" s="326"/>
      <c r="T41" s="326"/>
      <c r="U41" s="326"/>
      <c r="V41" s="503"/>
      <c r="W41" s="332"/>
      <c r="X41" s="326"/>
      <c r="Y41" s="332"/>
      <c r="Z41" s="40"/>
      <c r="AA41" s="40"/>
      <c r="AB41" s="40"/>
      <c r="AC41" s="402"/>
      <c r="AD41" s="484"/>
      <c r="AE41" s="323"/>
    </row>
    <row r="42" spans="1:37" s="34" customFormat="1" ht="38.25" customHeight="1">
      <c r="A42" s="311"/>
      <c r="B42" s="359"/>
      <c r="C42" s="322" t="s">
        <v>246</v>
      </c>
      <c r="D42" s="576"/>
      <c r="E42" s="323"/>
      <c r="F42" s="326"/>
      <c r="G42" s="329"/>
      <c r="H42" s="33"/>
      <c r="I42" s="323"/>
      <c r="J42" s="323"/>
      <c r="K42" s="317"/>
      <c r="L42" s="326"/>
      <c r="M42" s="326"/>
      <c r="N42" s="332"/>
      <c r="O42" s="326"/>
      <c r="P42" s="503"/>
      <c r="Q42" s="326"/>
      <c r="R42" s="326"/>
      <c r="S42" s="326"/>
      <c r="T42" s="326"/>
      <c r="U42" s="326"/>
      <c r="V42" s="503"/>
      <c r="W42" s="332"/>
      <c r="X42" s="326"/>
      <c r="Y42" s="332"/>
      <c r="Z42" s="40"/>
      <c r="AA42" s="40"/>
      <c r="AB42" s="40"/>
      <c r="AC42" s="402"/>
      <c r="AD42" s="484"/>
      <c r="AE42" s="323"/>
    </row>
    <row r="43" spans="1:37" s="34" customFormat="1" ht="27" customHeight="1">
      <c r="A43" s="312"/>
      <c r="B43" s="360"/>
      <c r="C43" s="324"/>
      <c r="D43" s="577"/>
      <c r="E43" s="324"/>
      <c r="F43" s="327"/>
      <c r="G43" s="330"/>
      <c r="H43" s="33"/>
      <c r="I43" s="324"/>
      <c r="J43" s="324"/>
      <c r="K43" s="318"/>
      <c r="L43" s="327"/>
      <c r="M43" s="327"/>
      <c r="N43" s="333"/>
      <c r="O43" s="327"/>
      <c r="P43" s="504"/>
      <c r="Q43" s="327"/>
      <c r="R43" s="327"/>
      <c r="S43" s="327"/>
      <c r="T43" s="327"/>
      <c r="U43" s="327"/>
      <c r="V43" s="504"/>
      <c r="W43" s="333"/>
      <c r="X43" s="327"/>
      <c r="Y43" s="333"/>
      <c r="Z43" s="40"/>
      <c r="AA43" s="40"/>
      <c r="AB43" s="40"/>
      <c r="AC43" s="403"/>
      <c r="AD43" s="485"/>
      <c r="AE43" s="324"/>
    </row>
    <row r="44" spans="1:37" s="34" customFormat="1" ht="25.5" customHeight="1">
      <c r="A44" s="310">
        <v>14</v>
      </c>
      <c r="B44" s="358" t="s">
        <v>247</v>
      </c>
      <c r="C44" s="76" t="s">
        <v>248</v>
      </c>
      <c r="D44" s="575" t="s">
        <v>249</v>
      </c>
      <c r="E44" s="322" t="s">
        <v>250</v>
      </c>
      <c r="F44" s="325">
        <v>45034</v>
      </c>
      <c r="G44" s="328">
        <v>370000</v>
      </c>
      <c r="H44" s="165"/>
      <c r="I44" s="322">
        <v>2</v>
      </c>
      <c r="J44" s="322" t="s">
        <v>251</v>
      </c>
      <c r="K44" s="316">
        <v>270000</v>
      </c>
      <c r="L44" s="325">
        <v>45041</v>
      </c>
      <c r="M44" s="325" t="s">
        <v>252</v>
      </c>
      <c r="N44" s="331" t="s">
        <v>101</v>
      </c>
      <c r="O44" s="325" t="s">
        <v>253</v>
      </c>
      <c r="P44" s="502" t="s">
        <v>102</v>
      </c>
      <c r="Q44" s="325">
        <v>45184</v>
      </c>
      <c r="R44" s="325">
        <v>45189</v>
      </c>
      <c r="S44" s="82"/>
      <c r="T44" s="325" t="s">
        <v>254</v>
      </c>
      <c r="U44" s="325">
        <v>45187</v>
      </c>
      <c r="V44" s="472" t="s">
        <v>1194</v>
      </c>
      <c r="W44" s="331" t="s">
        <v>1263</v>
      </c>
      <c r="X44" s="325">
        <v>45293</v>
      </c>
      <c r="Y44" s="331">
        <f>F44+270</f>
        <v>45304</v>
      </c>
      <c r="Z44" s="221" t="s">
        <v>1120</v>
      </c>
      <c r="AA44" s="128">
        <v>45266</v>
      </c>
      <c r="AB44" s="128" t="s">
        <v>50</v>
      </c>
      <c r="AC44" s="401">
        <f>Y44+90</f>
        <v>45394</v>
      </c>
      <c r="AD44" s="483" t="s">
        <v>255</v>
      </c>
      <c r="AE44" s="77"/>
    </row>
    <row r="45" spans="1:37" s="34" customFormat="1" ht="25.5" customHeight="1">
      <c r="A45" s="311"/>
      <c r="B45" s="359"/>
      <c r="C45" s="28" t="s">
        <v>256</v>
      </c>
      <c r="D45" s="576"/>
      <c r="E45" s="323"/>
      <c r="F45" s="326"/>
      <c r="G45" s="329"/>
      <c r="H45" s="33"/>
      <c r="I45" s="323"/>
      <c r="J45" s="324"/>
      <c r="K45" s="318"/>
      <c r="L45" s="327"/>
      <c r="M45" s="326"/>
      <c r="N45" s="332"/>
      <c r="O45" s="326"/>
      <c r="P45" s="503"/>
      <c r="Q45" s="326"/>
      <c r="R45" s="326"/>
      <c r="S45" s="82"/>
      <c r="T45" s="327"/>
      <c r="U45" s="327"/>
      <c r="V45" s="474"/>
      <c r="W45" s="333"/>
      <c r="X45" s="327"/>
      <c r="Y45" s="332"/>
      <c r="Z45" s="221" t="s">
        <v>1240</v>
      </c>
      <c r="AA45" s="128">
        <v>45297</v>
      </c>
      <c r="AB45" s="128">
        <f>Y44+7</f>
        <v>45311</v>
      </c>
      <c r="AC45" s="402"/>
      <c r="AD45" s="484"/>
      <c r="AE45" s="77"/>
    </row>
    <row r="46" spans="1:37" s="34" customFormat="1" ht="42.75" customHeight="1">
      <c r="A46" s="312"/>
      <c r="B46" s="360"/>
      <c r="C46" s="27" t="s">
        <v>257</v>
      </c>
      <c r="D46" s="577"/>
      <c r="E46" s="324"/>
      <c r="F46" s="327"/>
      <c r="G46" s="330"/>
      <c r="H46" s="33"/>
      <c r="I46" s="324"/>
      <c r="J46" s="76" t="s">
        <v>258</v>
      </c>
      <c r="K46" s="134">
        <v>100000</v>
      </c>
      <c r="L46" s="37">
        <v>45194</v>
      </c>
      <c r="M46" s="327"/>
      <c r="N46" s="333"/>
      <c r="O46" s="327"/>
      <c r="P46" s="504"/>
      <c r="Q46" s="327"/>
      <c r="R46" s="327"/>
      <c r="S46" s="82"/>
      <c r="T46" s="107"/>
      <c r="U46" s="82"/>
      <c r="V46" s="144"/>
      <c r="W46" s="82"/>
      <c r="X46" s="82"/>
      <c r="Y46" s="333"/>
      <c r="Z46" s="27"/>
      <c r="AA46" s="32"/>
      <c r="AB46" s="32"/>
      <c r="AC46" s="403"/>
      <c r="AD46" s="485"/>
      <c r="AE46" s="77"/>
    </row>
    <row r="47" spans="1:37" s="34" customFormat="1" ht="42" customHeight="1">
      <c r="A47" s="520">
        <v>15</v>
      </c>
      <c r="B47" s="523" t="s">
        <v>259</v>
      </c>
      <c r="C47" s="224" t="s">
        <v>260</v>
      </c>
      <c r="D47" s="526" t="s">
        <v>261</v>
      </c>
      <c r="E47" s="532" t="s">
        <v>262</v>
      </c>
      <c r="F47" s="529">
        <v>45034</v>
      </c>
      <c r="G47" s="537">
        <v>333870</v>
      </c>
      <c r="H47" s="225"/>
      <c r="I47" s="532">
        <v>2</v>
      </c>
      <c r="J47" s="535" t="s">
        <v>263</v>
      </c>
      <c r="K47" s="537">
        <v>190770</v>
      </c>
      <c r="L47" s="529">
        <v>45041</v>
      </c>
      <c r="M47" s="529" t="s">
        <v>264</v>
      </c>
      <c r="N47" s="520" t="s">
        <v>101</v>
      </c>
      <c r="O47" s="529" t="s">
        <v>265</v>
      </c>
      <c r="P47" s="226"/>
      <c r="Q47" s="227"/>
      <c r="R47" s="227"/>
      <c r="S47" s="227"/>
      <c r="T47" s="228"/>
      <c r="U47" s="228"/>
      <c r="V47" s="226"/>
      <c r="W47" s="227"/>
      <c r="X47" s="227"/>
      <c r="Y47" s="495">
        <f>F47+180</f>
        <v>45214</v>
      </c>
      <c r="Z47" s="69" t="s">
        <v>266</v>
      </c>
      <c r="AA47" s="70">
        <v>45093</v>
      </c>
      <c r="AB47" s="70"/>
      <c r="AC47" s="401">
        <f>Y47+90</f>
        <v>45304</v>
      </c>
      <c r="AD47" s="492" t="s">
        <v>267</v>
      </c>
      <c r="AE47" s="229"/>
    </row>
    <row r="48" spans="1:37" s="34" customFormat="1" ht="30" customHeight="1">
      <c r="A48" s="521"/>
      <c r="B48" s="524"/>
      <c r="C48" s="230" t="s">
        <v>268</v>
      </c>
      <c r="D48" s="527"/>
      <c r="E48" s="533"/>
      <c r="F48" s="530"/>
      <c r="G48" s="578"/>
      <c r="H48" s="225"/>
      <c r="I48" s="533"/>
      <c r="J48" s="536"/>
      <c r="K48" s="538"/>
      <c r="L48" s="531"/>
      <c r="M48" s="530"/>
      <c r="N48" s="521"/>
      <c r="O48" s="530"/>
      <c r="P48" s="231"/>
      <c r="Q48" s="232"/>
      <c r="R48" s="232"/>
      <c r="S48" s="232"/>
      <c r="T48" s="233"/>
      <c r="U48" s="233"/>
      <c r="V48" s="231"/>
      <c r="W48" s="232"/>
      <c r="X48" s="232"/>
      <c r="Y48" s="496"/>
      <c r="Z48" s="69"/>
      <c r="AA48" s="70"/>
      <c r="AB48" s="70"/>
      <c r="AC48" s="402"/>
      <c r="AD48" s="493"/>
      <c r="AE48" s="234"/>
    </row>
    <row r="49" spans="1:31" s="34" customFormat="1" ht="70.5" customHeight="1">
      <c r="A49" s="522"/>
      <c r="B49" s="525"/>
      <c r="C49" s="235" t="s">
        <v>269</v>
      </c>
      <c r="D49" s="528"/>
      <c r="E49" s="534"/>
      <c r="F49" s="531"/>
      <c r="G49" s="538"/>
      <c r="H49" s="225"/>
      <c r="I49" s="534"/>
      <c r="J49" s="236"/>
      <c r="K49" s="237"/>
      <c r="L49" s="238"/>
      <c r="M49" s="531"/>
      <c r="N49" s="522"/>
      <c r="O49" s="531"/>
      <c r="P49" s="239"/>
      <c r="Q49" s="120"/>
      <c r="R49" s="120"/>
      <c r="S49" s="120"/>
      <c r="T49" s="238"/>
      <c r="U49" s="238"/>
      <c r="V49" s="239"/>
      <c r="W49" s="120"/>
      <c r="X49" s="120"/>
      <c r="Y49" s="497"/>
      <c r="Z49" s="240"/>
      <c r="AA49" s="241"/>
      <c r="AB49" s="241"/>
      <c r="AC49" s="403"/>
      <c r="AD49" s="494"/>
      <c r="AE49" s="242"/>
    </row>
    <row r="50" spans="1:31" s="34" customFormat="1" ht="35.25" customHeight="1">
      <c r="A50" s="310">
        <v>17</v>
      </c>
      <c r="B50" s="358" t="s">
        <v>271</v>
      </c>
      <c r="C50" s="27" t="s">
        <v>272</v>
      </c>
      <c r="D50" s="378" t="s">
        <v>273</v>
      </c>
      <c r="E50" s="322" t="s">
        <v>274</v>
      </c>
      <c r="F50" s="325">
        <v>45044</v>
      </c>
      <c r="G50" s="328">
        <v>85710</v>
      </c>
      <c r="H50" s="33"/>
      <c r="I50" s="322">
        <v>1</v>
      </c>
      <c r="J50" s="322" t="s">
        <v>275</v>
      </c>
      <c r="K50" s="356">
        <f>G50</f>
        <v>85710</v>
      </c>
      <c r="L50" s="325">
        <v>45051</v>
      </c>
      <c r="M50" s="325" t="s">
        <v>276</v>
      </c>
      <c r="N50" s="331" t="s">
        <v>101</v>
      </c>
      <c r="O50" s="325" t="s">
        <v>277</v>
      </c>
      <c r="P50" s="502" t="s">
        <v>102</v>
      </c>
      <c r="Q50" s="325">
        <v>45131</v>
      </c>
      <c r="R50" s="392">
        <v>45146</v>
      </c>
      <c r="S50" s="85"/>
      <c r="T50" s="325" t="s">
        <v>278</v>
      </c>
      <c r="U50" s="325">
        <v>45139</v>
      </c>
      <c r="V50" s="472" t="s">
        <v>133</v>
      </c>
      <c r="W50" s="331" t="s">
        <v>1256</v>
      </c>
      <c r="X50" s="325">
        <v>45288</v>
      </c>
      <c r="Y50" s="331">
        <f>F50+120</f>
        <v>45164</v>
      </c>
      <c r="Z50" s="128" t="s">
        <v>279</v>
      </c>
      <c r="AA50" s="128">
        <v>45113</v>
      </c>
      <c r="AB50" s="128" t="s">
        <v>170</v>
      </c>
      <c r="AC50" s="401">
        <f>Y50+90</f>
        <v>45254</v>
      </c>
      <c r="AD50" s="483" t="s">
        <v>280</v>
      </c>
      <c r="AE50" s="105"/>
    </row>
    <row r="51" spans="1:31" s="34" customFormat="1" ht="27.75" customHeight="1">
      <c r="A51" s="311"/>
      <c r="B51" s="359"/>
      <c r="C51" s="361" t="s">
        <v>281</v>
      </c>
      <c r="D51" s="379"/>
      <c r="E51" s="323"/>
      <c r="F51" s="326"/>
      <c r="G51" s="329"/>
      <c r="H51" s="33"/>
      <c r="I51" s="323"/>
      <c r="J51" s="323"/>
      <c r="K51" s="514"/>
      <c r="L51" s="326"/>
      <c r="M51" s="326"/>
      <c r="N51" s="332"/>
      <c r="O51" s="326"/>
      <c r="P51" s="503"/>
      <c r="Q51" s="326"/>
      <c r="R51" s="393"/>
      <c r="S51" s="179"/>
      <c r="T51" s="326"/>
      <c r="U51" s="326"/>
      <c r="V51" s="473"/>
      <c r="W51" s="332"/>
      <c r="X51" s="326"/>
      <c r="Y51" s="332"/>
      <c r="Z51" s="221" t="s">
        <v>282</v>
      </c>
      <c r="AA51" s="128">
        <v>45142</v>
      </c>
      <c r="AB51" s="128">
        <f>Y50+7</f>
        <v>45171</v>
      </c>
      <c r="AC51" s="402"/>
      <c r="AD51" s="484"/>
      <c r="AE51" s="182"/>
    </row>
    <row r="52" spans="1:31" s="34" customFormat="1" ht="6.75" customHeight="1">
      <c r="A52" s="311"/>
      <c r="B52" s="359"/>
      <c r="C52" s="362"/>
      <c r="D52" s="379"/>
      <c r="E52" s="323"/>
      <c r="F52" s="326"/>
      <c r="G52" s="329"/>
      <c r="H52" s="50"/>
      <c r="I52" s="323"/>
      <c r="J52" s="323"/>
      <c r="K52" s="514"/>
      <c r="L52" s="326"/>
      <c r="M52" s="326"/>
      <c r="N52" s="332"/>
      <c r="O52" s="326"/>
      <c r="P52" s="503"/>
      <c r="Q52" s="326"/>
      <c r="R52" s="393"/>
      <c r="S52" s="179"/>
      <c r="T52" s="326"/>
      <c r="U52" s="326"/>
      <c r="V52" s="473"/>
      <c r="W52" s="332"/>
      <c r="X52" s="326"/>
      <c r="Y52" s="332"/>
      <c r="Z52" s="322"/>
      <c r="AA52" s="325"/>
      <c r="AB52" s="325"/>
      <c r="AC52" s="402"/>
      <c r="AD52" s="484"/>
      <c r="AE52" s="182"/>
    </row>
    <row r="53" spans="1:31" s="34" customFormat="1" ht="24" customHeight="1">
      <c r="A53" s="312"/>
      <c r="B53" s="360"/>
      <c r="C53" s="27" t="s">
        <v>283</v>
      </c>
      <c r="D53" s="380"/>
      <c r="E53" s="324"/>
      <c r="F53" s="327"/>
      <c r="G53" s="330"/>
      <c r="H53" s="52"/>
      <c r="I53" s="324"/>
      <c r="J53" s="324"/>
      <c r="K53" s="357"/>
      <c r="L53" s="327"/>
      <c r="M53" s="327"/>
      <c r="N53" s="333"/>
      <c r="O53" s="327"/>
      <c r="P53" s="504"/>
      <c r="Q53" s="327"/>
      <c r="R53" s="394"/>
      <c r="S53" s="107"/>
      <c r="T53" s="327"/>
      <c r="U53" s="327"/>
      <c r="V53" s="474"/>
      <c r="W53" s="333"/>
      <c r="X53" s="327"/>
      <c r="Y53" s="333"/>
      <c r="Z53" s="324"/>
      <c r="AA53" s="327"/>
      <c r="AB53" s="327"/>
      <c r="AC53" s="403"/>
      <c r="AD53" s="485"/>
      <c r="AE53" s="106"/>
    </row>
    <row r="54" spans="1:31" s="34" customFormat="1" ht="38.25" customHeight="1">
      <c r="A54" s="310">
        <v>18</v>
      </c>
      <c r="B54" s="358" t="s">
        <v>284</v>
      </c>
      <c r="C54" s="27" t="s">
        <v>285</v>
      </c>
      <c r="D54" s="378" t="s">
        <v>286</v>
      </c>
      <c r="E54" s="322" t="s">
        <v>287</v>
      </c>
      <c r="F54" s="325">
        <v>45044</v>
      </c>
      <c r="G54" s="328">
        <v>230266</v>
      </c>
      <c r="H54" s="33"/>
      <c r="I54" s="322">
        <v>1</v>
      </c>
      <c r="J54" s="322" t="s">
        <v>288</v>
      </c>
      <c r="K54" s="316">
        <f>171766+58500</f>
        <v>230266</v>
      </c>
      <c r="L54" s="325">
        <v>45051</v>
      </c>
      <c r="M54" s="325" t="s">
        <v>289</v>
      </c>
      <c r="N54" s="310" t="s">
        <v>101</v>
      </c>
      <c r="O54" s="325" t="s">
        <v>290</v>
      </c>
      <c r="P54" s="502" t="s">
        <v>102</v>
      </c>
      <c r="Q54" s="85"/>
      <c r="R54" s="85"/>
      <c r="S54" s="85"/>
      <c r="T54" s="81"/>
      <c r="U54" s="325"/>
      <c r="V54" s="469" t="s">
        <v>270</v>
      </c>
      <c r="W54" s="81"/>
      <c r="X54" s="81"/>
      <c r="Y54" s="331">
        <f>F54+244</f>
        <v>45288</v>
      </c>
      <c r="Z54" s="221" t="s">
        <v>291</v>
      </c>
      <c r="AA54" s="128">
        <v>45148</v>
      </c>
      <c r="AB54" s="128" t="s">
        <v>170</v>
      </c>
      <c r="AC54" s="401">
        <f>Y54+90</f>
        <v>45378</v>
      </c>
      <c r="AD54" s="483" t="s">
        <v>292</v>
      </c>
      <c r="AE54" s="105"/>
    </row>
    <row r="55" spans="1:31" s="34" customFormat="1" ht="36" customHeight="1">
      <c r="A55" s="311"/>
      <c r="B55" s="359"/>
      <c r="C55" s="28" t="s">
        <v>293</v>
      </c>
      <c r="D55" s="379"/>
      <c r="E55" s="323"/>
      <c r="F55" s="326"/>
      <c r="G55" s="329"/>
      <c r="H55" s="33"/>
      <c r="I55" s="323"/>
      <c r="J55" s="323"/>
      <c r="K55" s="317"/>
      <c r="L55" s="326"/>
      <c r="M55" s="326"/>
      <c r="N55" s="311"/>
      <c r="O55" s="326"/>
      <c r="P55" s="503"/>
      <c r="Q55" s="179"/>
      <c r="R55" s="179"/>
      <c r="S55" s="179"/>
      <c r="T55" s="82"/>
      <c r="U55" s="326"/>
      <c r="V55" s="470"/>
      <c r="W55" s="82"/>
      <c r="X55" s="82"/>
      <c r="Y55" s="332"/>
      <c r="Z55" s="221" t="s">
        <v>1240</v>
      </c>
      <c r="AA55" s="128">
        <v>45280</v>
      </c>
      <c r="AB55" s="128">
        <f>Y54+7</f>
        <v>45295</v>
      </c>
      <c r="AC55" s="402"/>
      <c r="AD55" s="484"/>
      <c r="AE55" s="182"/>
    </row>
    <row r="56" spans="1:31" s="34" customFormat="1" ht="36" customHeight="1">
      <c r="A56" s="312"/>
      <c r="B56" s="360"/>
      <c r="C56" s="27" t="s">
        <v>294</v>
      </c>
      <c r="D56" s="380"/>
      <c r="E56" s="323"/>
      <c r="F56" s="327"/>
      <c r="G56" s="330"/>
      <c r="H56" s="33"/>
      <c r="I56" s="324"/>
      <c r="J56" s="324"/>
      <c r="K56" s="318"/>
      <c r="L56" s="327"/>
      <c r="M56" s="327"/>
      <c r="N56" s="312"/>
      <c r="O56" s="327"/>
      <c r="P56" s="504"/>
      <c r="Q56" s="107"/>
      <c r="R56" s="107"/>
      <c r="S56" s="107"/>
      <c r="T56" s="37"/>
      <c r="U56" s="327"/>
      <c r="V56" s="471"/>
      <c r="W56" s="37"/>
      <c r="X56" s="37"/>
      <c r="Y56" s="333"/>
      <c r="Z56" s="27"/>
      <c r="AA56" s="32"/>
      <c r="AB56" s="32"/>
      <c r="AC56" s="403"/>
      <c r="AD56" s="485"/>
      <c r="AE56" s="106"/>
    </row>
    <row r="57" spans="1:31" s="34" customFormat="1" ht="33" customHeight="1">
      <c r="A57" s="310">
        <v>19</v>
      </c>
      <c r="B57" s="358" t="s">
        <v>295</v>
      </c>
      <c r="C57" s="27" t="s">
        <v>296</v>
      </c>
      <c r="D57" s="378" t="s">
        <v>297</v>
      </c>
      <c r="E57" s="322" t="s">
        <v>298</v>
      </c>
      <c r="F57" s="325">
        <v>45050</v>
      </c>
      <c r="G57" s="328">
        <v>228550</v>
      </c>
      <c r="H57" s="33"/>
      <c r="I57" s="322">
        <v>2</v>
      </c>
      <c r="J57" s="322" t="s">
        <v>299</v>
      </c>
      <c r="K57" s="328">
        <v>137130</v>
      </c>
      <c r="L57" s="325">
        <v>45061</v>
      </c>
      <c r="M57" s="325" t="s">
        <v>300</v>
      </c>
      <c r="N57" s="310" t="s">
        <v>101</v>
      </c>
      <c r="O57" s="325" t="s">
        <v>301</v>
      </c>
      <c r="P57" s="174"/>
      <c r="Q57" s="81"/>
      <c r="R57" s="81"/>
      <c r="S57" s="81"/>
      <c r="T57" s="325" t="s">
        <v>302</v>
      </c>
      <c r="U57" s="325">
        <v>45162</v>
      </c>
      <c r="V57" s="466" t="s">
        <v>106</v>
      </c>
      <c r="W57" s="475" t="s">
        <v>303</v>
      </c>
      <c r="X57" s="475" t="s">
        <v>304</v>
      </c>
      <c r="Y57" s="331">
        <f>F57+280</f>
        <v>45330</v>
      </c>
      <c r="Z57" s="221" t="s">
        <v>305</v>
      </c>
      <c r="AA57" s="128">
        <v>45162</v>
      </c>
      <c r="AB57" s="128" t="s">
        <v>170</v>
      </c>
      <c r="AC57" s="401">
        <f>Y57+90</f>
        <v>45420</v>
      </c>
      <c r="AD57" s="483" t="s">
        <v>306</v>
      </c>
      <c r="AE57" s="105"/>
    </row>
    <row r="58" spans="1:31" s="34" customFormat="1" ht="27.75" customHeight="1">
      <c r="A58" s="311"/>
      <c r="B58" s="359"/>
      <c r="C58" s="361" t="s">
        <v>307</v>
      </c>
      <c r="D58" s="379"/>
      <c r="E58" s="323"/>
      <c r="F58" s="326"/>
      <c r="G58" s="329"/>
      <c r="H58" s="33"/>
      <c r="I58" s="323"/>
      <c r="J58" s="324"/>
      <c r="K58" s="330"/>
      <c r="L58" s="327"/>
      <c r="M58" s="326"/>
      <c r="N58" s="311"/>
      <c r="O58" s="326"/>
      <c r="P58" s="185"/>
      <c r="Q58" s="82"/>
      <c r="R58" s="82"/>
      <c r="S58" s="82"/>
      <c r="T58" s="327"/>
      <c r="U58" s="327"/>
      <c r="V58" s="468"/>
      <c r="W58" s="476"/>
      <c r="X58" s="476"/>
      <c r="Y58" s="332"/>
      <c r="Z58" s="128" t="s">
        <v>308</v>
      </c>
      <c r="AA58" s="128">
        <v>45170</v>
      </c>
      <c r="AB58" s="128" t="s">
        <v>170</v>
      </c>
      <c r="AC58" s="402"/>
      <c r="AD58" s="484"/>
      <c r="AE58" s="182"/>
    </row>
    <row r="59" spans="1:31" s="34" customFormat="1" ht="37.5" customHeight="1">
      <c r="A59" s="311"/>
      <c r="B59" s="359"/>
      <c r="C59" s="362"/>
      <c r="D59" s="379"/>
      <c r="E59" s="323"/>
      <c r="F59" s="326"/>
      <c r="G59" s="329"/>
      <c r="H59" s="33"/>
      <c r="I59" s="323"/>
      <c r="J59" s="322" t="s">
        <v>310</v>
      </c>
      <c r="K59" s="328">
        <v>91420</v>
      </c>
      <c r="L59" s="325">
        <v>45184</v>
      </c>
      <c r="M59" s="326"/>
      <c r="N59" s="311"/>
      <c r="O59" s="326"/>
      <c r="P59" s="185"/>
      <c r="Q59" s="82"/>
      <c r="R59" s="82"/>
      <c r="S59" s="82"/>
      <c r="T59" s="37"/>
      <c r="U59" s="37"/>
      <c r="V59" s="133"/>
      <c r="W59" s="277"/>
      <c r="X59" s="277"/>
      <c r="Y59" s="332"/>
      <c r="Z59" s="128" t="s">
        <v>998</v>
      </c>
      <c r="AA59" s="128">
        <v>45234</v>
      </c>
      <c r="AB59" s="128" t="s">
        <v>170</v>
      </c>
      <c r="AC59" s="402"/>
      <c r="AD59" s="484"/>
      <c r="AE59" s="182"/>
    </row>
    <row r="60" spans="1:31" s="34" customFormat="1" ht="39" customHeight="1">
      <c r="A60" s="312"/>
      <c r="B60" s="360"/>
      <c r="C60" s="43" t="s">
        <v>309</v>
      </c>
      <c r="D60" s="380"/>
      <c r="E60" s="323"/>
      <c r="F60" s="327"/>
      <c r="G60" s="330"/>
      <c r="H60" s="33"/>
      <c r="I60" s="324"/>
      <c r="J60" s="324"/>
      <c r="K60" s="330"/>
      <c r="L60" s="327"/>
      <c r="M60" s="327"/>
      <c r="N60" s="312"/>
      <c r="O60" s="327"/>
      <c r="P60" s="144"/>
      <c r="Q60" s="37"/>
      <c r="R60" s="37"/>
      <c r="S60" s="37"/>
      <c r="T60" s="107"/>
      <c r="U60" s="107"/>
      <c r="V60" s="192"/>
      <c r="W60" s="37"/>
      <c r="X60" s="37"/>
      <c r="Y60" s="333"/>
      <c r="Z60" s="128" t="s">
        <v>1081</v>
      </c>
      <c r="AA60" s="128">
        <v>45254</v>
      </c>
      <c r="AB60" s="128" t="s">
        <v>170</v>
      </c>
      <c r="AC60" s="403"/>
      <c r="AD60" s="485"/>
      <c r="AE60" s="106"/>
    </row>
    <row r="61" spans="1:31" s="34" customFormat="1" ht="34.5" customHeight="1">
      <c r="A61" s="310">
        <v>20</v>
      </c>
      <c r="B61" s="358" t="s">
        <v>311</v>
      </c>
      <c r="C61" s="27" t="s">
        <v>312</v>
      </c>
      <c r="D61" s="378" t="s">
        <v>313</v>
      </c>
      <c r="E61" s="322" t="s">
        <v>314</v>
      </c>
      <c r="F61" s="325">
        <v>45055</v>
      </c>
      <c r="G61" s="328">
        <v>114200</v>
      </c>
      <c r="H61" s="33"/>
      <c r="I61" s="322">
        <v>1</v>
      </c>
      <c r="J61" s="322" t="s">
        <v>315</v>
      </c>
      <c r="K61" s="316">
        <v>114200</v>
      </c>
      <c r="L61" s="463">
        <v>45061</v>
      </c>
      <c r="M61" s="463" t="s">
        <v>316</v>
      </c>
      <c r="N61" s="310" t="s">
        <v>101</v>
      </c>
      <c r="O61" s="463" t="s">
        <v>317</v>
      </c>
      <c r="P61" s="502" t="s">
        <v>102</v>
      </c>
      <c r="Q61" s="463">
        <v>45141</v>
      </c>
      <c r="R61" s="463">
        <v>45145</v>
      </c>
      <c r="S61" s="463">
        <v>45315</v>
      </c>
      <c r="T61" s="463" t="s">
        <v>318</v>
      </c>
      <c r="U61" s="463">
        <v>45100</v>
      </c>
      <c r="V61" s="466" t="s">
        <v>106</v>
      </c>
      <c r="W61" s="401" t="s">
        <v>1001</v>
      </c>
      <c r="X61" s="401">
        <v>45233</v>
      </c>
      <c r="Y61" s="331">
        <f>F61+120</f>
        <v>45175</v>
      </c>
      <c r="Z61" s="128" t="s">
        <v>319</v>
      </c>
      <c r="AA61" s="128">
        <v>45064</v>
      </c>
      <c r="AB61" s="128" t="s">
        <v>50</v>
      </c>
      <c r="AC61" s="401">
        <f>Y61+90</f>
        <v>45265</v>
      </c>
      <c r="AD61" s="483" t="s">
        <v>320</v>
      </c>
      <c r="AE61" s="322" t="s">
        <v>134</v>
      </c>
    </row>
    <row r="62" spans="1:31" s="34" customFormat="1" ht="40.5" customHeight="1">
      <c r="A62" s="311"/>
      <c r="B62" s="359"/>
      <c r="C62" s="64" t="s">
        <v>281</v>
      </c>
      <c r="D62" s="379"/>
      <c r="E62" s="323"/>
      <c r="F62" s="326"/>
      <c r="G62" s="329"/>
      <c r="H62" s="33"/>
      <c r="I62" s="323"/>
      <c r="J62" s="323"/>
      <c r="K62" s="317"/>
      <c r="L62" s="464"/>
      <c r="M62" s="464"/>
      <c r="N62" s="311"/>
      <c r="O62" s="464"/>
      <c r="P62" s="503"/>
      <c r="Q62" s="464"/>
      <c r="R62" s="464"/>
      <c r="S62" s="464"/>
      <c r="T62" s="464"/>
      <c r="U62" s="464"/>
      <c r="V62" s="467"/>
      <c r="W62" s="402"/>
      <c r="X62" s="402"/>
      <c r="Y62" s="332"/>
      <c r="Z62" s="27"/>
      <c r="AA62" s="32"/>
      <c r="AB62" s="32"/>
      <c r="AC62" s="402"/>
      <c r="AD62" s="484"/>
      <c r="AE62" s="323"/>
    </row>
    <row r="63" spans="1:31" s="34" customFormat="1" ht="105.75" customHeight="1">
      <c r="A63" s="312"/>
      <c r="B63" s="360"/>
      <c r="C63" s="27" t="s">
        <v>321</v>
      </c>
      <c r="D63" s="380"/>
      <c r="E63" s="323"/>
      <c r="F63" s="327"/>
      <c r="G63" s="330"/>
      <c r="H63" s="33"/>
      <c r="I63" s="324"/>
      <c r="J63" s="324"/>
      <c r="K63" s="318"/>
      <c r="L63" s="465"/>
      <c r="M63" s="465"/>
      <c r="N63" s="312"/>
      <c r="O63" s="465"/>
      <c r="P63" s="504"/>
      <c r="Q63" s="465"/>
      <c r="R63" s="465"/>
      <c r="S63" s="465"/>
      <c r="T63" s="465"/>
      <c r="U63" s="465"/>
      <c r="V63" s="468"/>
      <c r="W63" s="403"/>
      <c r="X63" s="403"/>
      <c r="Y63" s="333"/>
      <c r="Z63" s="27"/>
      <c r="AA63" s="32"/>
      <c r="AB63" s="32"/>
      <c r="AC63" s="403"/>
      <c r="AD63" s="485"/>
      <c r="AE63" s="324"/>
    </row>
    <row r="64" spans="1:31" s="34" customFormat="1" ht="18" customHeight="1">
      <c r="A64" s="310">
        <v>22</v>
      </c>
      <c r="B64" s="358" t="s">
        <v>324</v>
      </c>
      <c r="C64" s="27" t="s">
        <v>325</v>
      </c>
      <c r="D64" s="378" t="s">
        <v>326</v>
      </c>
      <c r="E64" s="322" t="s">
        <v>327</v>
      </c>
      <c r="F64" s="325">
        <v>45059</v>
      </c>
      <c r="G64" s="328">
        <v>157600</v>
      </c>
      <c r="H64" s="33"/>
      <c r="I64" s="322">
        <v>1</v>
      </c>
      <c r="J64" s="322" t="s">
        <v>328</v>
      </c>
      <c r="K64" s="316">
        <f>G64</f>
        <v>157600</v>
      </c>
      <c r="L64" s="463">
        <v>45071</v>
      </c>
      <c r="M64" s="463" t="s">
        <v>329</v>
      </c>
      <c r="N64" s="310" t="s">
        <v>101</v>
      </c>
      <c r="O64" s="463" t="s">
        <v>330</v>
      </c>
      <c r="P64" s="502" t="s">
        <v>102</v>
      </c>
      <c r="Q64" s="463">
        <v>45194</v>
      </c>
      <c r="R64" s="463">
        <v>45207</v>
      </c>
      <c r="S64" s="463">
        <v>45273</v>
      </c>
      <c r="T64" s="463" t="s">
        <v>331</v>
      </c>
      <c r="U64" s="463">
        <v>45209</v>
      </c>
      <c r="V64" s="466" t="s">
        <v>106</v>
      </c>
      <c r="W64" s="401" t="s">
        <v>1073</v>
      </c>
      <c r="X64" s="463">
        <v>45251</v>
      </c>
      <c r="Y64" s="331">
        <f>F64+150</f>
        <v>45209</v>
      </c>
      <c r="Z64" s="27"/>
      <c r="AA64" s="32"/>
      <c r="AB64" s="32"/>
      <c r="AC64" s="401">
        <f>Y64+90</f>
        <v>45299</v>
      </c>
      <c r="AD64" s="483" t="s">
        <v>332</v>
      </c>
      <c r="AE64" s="322" t="s">
        <v>1089</v>
      </c>
    </row>
    <row r="65" spans="1:31" s="34" customFormat="1" ht="27.75" customHeight="1">
      <c r="A65" s="311"/>
      <c r="B65" s="359"/>
      <c r="C65" s="28" t="s">
        <v>129</v>
      </c>
      <c r="D65" s="379"/>
      <c r="E65" s="323"/>
      <c r="F65" s="326"/>
      <c r="G65" s="329"/>
      <c r="H65" s="33"/>
      <c r="I65" s="323"/>
      <c r="J65" s="323"/>
      <c r="K65" s="317"/>
      <c r="L65" s="464"/>
      <c r="M65" s="464"/>
      <c r="N65" s="311"/>
      <c r="O65" s="464"/>
      <c r="P65" s="503"/>
      <c r="Q65" s="464"/>
      <c r="R65" s="464"/>
      <c r="S65" s="464"/>
      <c r="T65" s="464"/>
      <c r="U65" s="464"/>
      <c r="V65" s="467"/>
      <c r="W65" s="402"/>
      <c r="X65" s="464"/>
      <c r="Y65" s="332"/>
      <c r="Z65" s="27"/>
      <c r="AA65" s="32"/>
      <c r="AB65" s="32"/>
      <c r="AC65" s="402"/>
      <c r="AD65" s="484"/>
      <c r="AE65" s="323"/>
    </row>
    <row r="66" spans="1:31" s="34" customFormat="1" ht="45" customHeight="1">
      <c r="A66" s="312"/>
      <c r="B66" s="360"/>
      <c r="C66" s="27" t="s">
        <v>333</v>
      </c>
      <c r="D66" s="380"/>
      <c r="E66" s="323"/>
      <c r="F66" s="327"/>
      <c r="G66" s="330"/>
      <c r="H66" s="33"/>
      <c r="I66" s="324"/>
      <c r="J66" s="324"/>
      <c r="K66" s="318"/>
      <c r="L66" s="465"/>
      <c r="M66" s="465"/>
      <c r="N66" s="312"/>
      <c r="O66" s="465"/>
      <c r="P66" s="504"/>
      <c r="Q66" s="465"/>
      <c r="R66" s="465"/>
      <c r="S66" s="465"/>
      <c r="T66" s="465"/>
      <c r="U66" s="465"/>
      <c r="V66" s="468"/>
      <c r="W66" s="403"/>
      <c r="X66" s="465"/>
      <c r="Y66" s="333"/>
      <c r="Z66" s="27"/>
      <c r="AA66" s="32"/>
      <c r="AB66" s="32"/>
      <c r="AC66" s="403"/>
      <c r="AD66" s="485"/>
      <c r="AE66" s="324"/>
    </row>
    <row r="67" spans="1:31" s="34" customFormat="1" ht="24.75" customHeight="1">
      <c r="A67" s="310">
        <v>23</v>
      </c>
      <c r="B67" s="358" t="s">
        <v>334</v>
      </c>
      <c r="C67" s="27" t="s">
        <v>335</v>
      </c>
      <c r="D67" s="378" t="s">
        <v>1116</v>
      </c>
      <c r="E67" s="322" t="s">
        <v>336</v>
      </c>
      <c r="F67" s="325">
        <v>45064</v>
      </c>
      <c r="G67" s="328">
        <v>352312.95</v>
      </c>
      <c r="H67" s="33"/>
      <c r="I67" s="322">
        <v>2</v>
      </c>
      <c r="J67" s="322" t="s">
        <v>337</v>
      </c>
      <c r="K67" s="316" t="s">
        <v>338</v>
      </c>
      <c r="L67" s="463">
        <v>45082</v>
      </c>
      <c r="M67" s="463" t="s">
        <v>339</v>
      </c>
      <c r="N67" s="310" t="s">
        <v>101</v>
      </c>
      <c r="O67" s="463" t="s">
        <v>340</v>
      </c>
      <c r="P67" s="466" t="s">
        <v>102</v>
      </c>
      <c r="Q67" s="463">
        <v>45154</v>
      </c>
      <c r="R67" s="463">
        <v>45155</v>
      </c>
      <c r="S67" s="463">
        <v>45329</v>
      </c>
      <c r="T67" s="463" t="s">
        <v>1342</v>
      </c>
      <c r="U67" s="463">
        <v>45319</v>
      </c>
      <c r="V67" s="466" t="s">
        <v>106</v>
      </c>
      <c r="W67" s="401" t="s">
        <v>1353</v>
      </c>
      <c r="X67" s="463">
        <v>45327</v>
      </c>
      <c r="Y67" s="331">
        <f>F67+208</f>
        <v>45272</v>
      </c>
      <c r="Z67" s="127"/>
      <c r="AA67" s="40"/>
      <c r="AB67" s="40"/>
      <c r="AC67" s="401">
        <f>Y67+90</f>
        <v>45362</v>
      </c>
      <c r="AD67" s="483" t="s">
        <v>323</v>
      </c>
      <c r="AE67" s="322" t="s">
        <v>1089</v>
      </c>
    </row>
    <row r="68" spans="1:31" s="34" customFormat="1" ht="33.75" customHeight="1">
      <c r="A68" s="311"/>
      <c r="B68" s="359"/>
      <c r="C68" s="28" t="s">
        <v>108</v>
      </c>
      <c r="D68" s="379"/>
      <c r="E68" s="323"/>
      <c r="F68" s="326"/>
      <c r="G68" s="329"/>
      <c r="H68" s="33"/>
      <c r="I68" s="323"/>
      <c r="J68" s="324"/>
      <c r="K68" s="318"/>
      <c r="L68" s="465"/>
      <c r="M68" s="464"/>
      <c r="N68" s="311"/>
      <c r="O68" s="464"/>
      <c r="P68" s="467"/>
      <c r="Q68" s="465"/>
      <c r="R68" s="465"/>
      <c r="S68" s="464"/>
      <c r="T68" s="464"/>
      <c r="U68" s="464"/>
      <c r="V68" s="467"/>
      <c r="W68" s="402"/>
      <c r="X68" s="464"/>
      <c r="Y68" s="332"/>
      <c r="Z68" s="28"/>
      <c r="AA68" s="40"/>
      <c r="AB68" s="40"/>
      <c r="AC68" s="402"/>
      <c r="AD68" s="484"/>
      <c r="AE68" s="323"/>
    </row>
    <row r="69" spans="1:31" s="34" customFormat="1" ht="73.5" customHeight="1">
      <c r="A69" s="312"/>
      <c r="B69" s="360"/>
      <c r="C69" s="27" t="s">
        <v>109</v>
      </c>
      <c r="D69" s="380"/>
      <c r="E69" s="323"/>
      <c r="F69" s="327"/>
      <c r="G69" s="330"/>
      <c r="H69" s="33"/>
      <c r="I69" s="324"/>
      <c r="J69" s="76" t="s">
        <v>341</v>
      </c>
      <c r="K69" s="134">
        <v>214325</v>
      </c>
      <c r="L69" s="104">
        <v>45184</v>
      </c>
      <c r="M69" s="465"/>
      <c r="N69" s="312"/>
      <c r="O69" s="465"/>
      <c r="P69" s="468"/>
      <c r="Q69" s="104">
        <v>45224</v>
      </c>
      <c r="R69" s="104">
        <v>45229</v>
      </c>
      <c r="S69" s="465"/>
      <c r="T69" s="465"/>
      <c r="U69" s="465"/>
      <c r="V69" s="468"/>
      <c r="W69" s="403"/>
      <c r="X69" s="465"/>
      <c r="Y69" s="333"/>
      <c r="Z69" s="27"/>
      <c r="AA69" s="32"/>
      <c r="AB69" s="32"/>
      <c r="AC69" s="403"/>
      <c r="AD69" s="485"/>
      <c r="AE69" s="324"/>
    </row>
    <row r="70" spans="1:31" s="34" customFormat="1" ht="33.75" customHeight="1">
      <c r="A70" s="310">
        <v>24</v>
      </c>
      <c r="B70" s="358" t="s">
        <v>342</v>
      </c>
      <c r="C70" s="27" t="s">
        <v>343</v>
      </c>
      <c r="D70" s="378" t="s">
        <v>344</v>
      </c>
      <c r="E70" s="322" t="s">
        <v>345</v>
      </c>
      <c r="F70" s="392">
        <v>45066</v>
      </c>
      <c r="G70" s="328">
        <v>184240</v>
      </c>
      <c r="H70" s="33"/>
      <c r="I70" s="322">
        <v>1</v>
      </c>
      <c r="J70" s="322" t="s">
        <v>346</v>
      </c>
      <c r="K70" s="328">
        <v>184240</v>
      </c>
      <c r="L70" s="463">
        <v>45071</v>
      </c>
      <c r="M70" s="463" t="s">
        <v>347</v>
      </c>
      <c r="N70" s="387" t="s">
        <v>101</v>
      </c>
      <c r="O70" s="337" t="s">
        <v>348</v>
      </c>
      <c r="P70" s="466" t="s">
        <v>102</v>
      </c>
      <c r="Q70" s="463">
        <v>45299</v>
      </c>
      <c r="R70" s="463">
        <v>45301</v>
      </c>
      <c r="S70" s="463">
        <v>45337</v>
      </c>
      <c r="T70" s="463" t="s">
        <v>1243</v>
      </c>
      <c r="U70" s="463">
        <v>45277</v>
      </c>
      <c r="V70" s="466" t="s">
        <v>106</v>
      </c>
      <c r="W70" s="486" t="s">
        <v>322</v>
      </c>
      <c r="X70" s="102"/>
      <c r="Y70" s="331">
        <f>F70+240</f>
        <v>45306</v>
      </c>
      <c r="Z70" s="221" t="s">
        <v>349</v>
      </c>
      <c r="AA70" s="128">
        <v>45168</v>
      </c>
      <c r="AB70" s="128" t="s">
        <v>170</v>
      </c>
      <c r="AC70" s="401">
        <f>Y70+90</f>
        <v>45396</v>
      </c>
      <c r="AD70" s="483" t="s">
        <v>350</v>
      </c>
      <c r="AE70" s="322" t="s">
        <v>1110</v>
      </c>
    </row>
    <row r="71" spans="1:31" s="34" customFormat="1" ht="40.5" customHeight="1">
      <c r="A71" s="311"/>
      <c r="B71" s="359"/>
      <c r="C71" s="28" t="s">
        <v>351</v>
      </c>
      <c r="D71" s="379"/>
      <c r="E71" s="323"/>
      <c r="F71" s="393"/>
      <c r="G71" s="329"/>
      <c r="H71" s="33"/>
      <c r="I71" s="323"/>
      <c r="J71" s="323"/>
      <c r="K71" s="329"/>
      <c r="L71" s="323"/>
      <c r="M71" s="464"/>
      <c r="N71" s="387"/>
      <c r="O71" s="338"/>
      <c r="P71" s="467"/>
      <c r="Q71" s="464"/>
      <c r="R71" s="464"/>
      <c r="S71" s="464"/>
      <c r="T71" s="464"/>
      <c r="U71" s="464"/>
      <c r="V71" s="467"/>
      <c r="W71" s="487"/>
      <c r="X71" s="103"/>
      <c r="Y71" s="332"/>
      <c r="Z71" s="221" t="s">
        <v>352</v>
      </c>
      <c r="AA71" s="128">
        <v>45197</v>
      </c>
      <c r="AB71" s="128" t="s">
        <v>170</v>
      </c>
      <c r="AC71" s="402"/>
      <c r="AD71" s="484"/>
      <c r="AE71" s="323"/>
    </row>
    <row r="72" spans="1:31" s="34" customFormat="1" ht="41.25" customHeight="1">
      <c r="A72" s="311"/>
      <c r="B72" s="359"/>
      <c r="C72" s="54" t="s">
        <v>353</v>
      </c>
      <c r="D72" s="379"/>
      <c r="E72" s="323"/>
      <c r="F72" s="393"/>
      <c r="G72" s="329"/>
      <c r="H72" s="33"/>
      <c r="I72" s="323"/>
      <c r="J72" s="323"/>
      <c r="K72" s="329"/>
      <c r="L72" s="323"/>
      <c r="M72" s="464"/>
      <c r="N72" s="387"/>
      <c r="O72" s="338"/>
      <c r="P72" s="468"/>
      <c r="Q72" s="464"/>
      <c r="R72" s="464"/>
      <c r="S72" s="464"/>
      <c r="T72" s="464"/>
      <c r="U72" s="464"/>
      <c r="V72" s="468"/>
      <c r="W72" s="488"/>
      <c r="X72" s="103"/>
      <c r="Y72" s="332"/>
      <c r="Z72" s="28"/>
      <c r="AA72" s="40"/>
      <c r="AB72" s="40"/>
      <c r="AC72" s="403"/>
      <c r="AD72" s="484"/>
      <c r="AE72" s="323"/>
    </row>
    <row r="73" spans="1:31" s="34" customFormat="1" ht="0.75" customHeight="1">
      <c r="A73" s="187"/>
      <c r="B73" s="188"/>
      <c r="C73" s="106"/>
      <c r="D73" s="201"/>
      <c r="E73" s="322" t="s">
        <v>354</v>
      </c>
      <c r="F73" s="207"/>
      <c r="G73" s="189"/>
      <c r="H73" s="33"/>
      <c r="I73" s="106"/>
      <c r="J73" s="106"/>
      <c r="K73" s="223"/>
      <c r="L73" s="106"/>
      <c r="M73" s="191"/>
      <c r="N73" s="187"/>
      <c r="O73" s="190"/>
      <c r="P73" s="208"/>
      <c r="Q73" s="104"/>
      <c r="R73" s="104"/>
      <c r="S73" s="104"/>
      <c r="T73" s="191"/>
      <c r="U73" s="191"/>
      <c r="V73" s="192"/>
      <c r="W73" s="104"/>
      <c r="X73" s="104"/>
      <c r="Y73" s="144"/>
      <c r="Z73" s="28"/>
      <c r="AA73" s="40"/>
      <c r="AB73" s="40"/>
      <c r="AC73" s="133"/>
      <c r="AD73" s="194"/>
      <c r="AE73" s="106"/>
    </row>
    <row r="74" spans="1:31" s="34" customFormat="1" ht="33.75" customHeight="1">
      <c r="A74" s="310">
        <v>25</v>
      </c>
      <c r="B74" s="358" t="s">
        <v>355</v>
      </c>
      <c r="C74" s="27" t="s">
        <v>356</v>
      </c>
      <c r="D74" s="378" t="s">
        <v>357</v>
      </c>
      <c r="E74" s="323"/>
      <c r="F74" s="325">
        <v>45070</v>
      </c>
      <c r="G74" s="328">
        <v>417000</v>
      </c>
      <c r="H74" s="33"/>
      <c r="I74" s="322">
        <v>1</v>
      </c>
      <c r="J74" s="322" t="s">
        <v>358</v>
      </c>
      <c r="K74" s="328">
        <f>G74</f>
        <v>417000</v>
      </c>
      <c r="L74" s="463">
        <v>45082</v>
      </c>
      <c r="M74" s="463" t="s">
        <v>359</v>
      </c>
      <c r="N74" s="310" t="s">
        <v>101</v>
      </c>
      <c r="O74" s="463" t="s">
        <v>360</v>
      </c>
      <c r="P74" s="584" t="s">
        <v>102</v>
      </c>
      <c r="Q74" s="463">
        <v>45182</v>
      </c>
      <c r="R74" s="463">
        <v>45187</v>
      </c>
      <c r="S74" s="463">
        <v>45288</v>
      </c>
      <c r="T74" s="463" t="s">
        <v>361</v>
      </c>
      <c r="U74" s="463">
        <v>45210</v>
      </c>
      <c r="V74" s="466" t="s">
        <v>106</v>
      </c>
      <c r="W74" s="486" t="s">
        <v>1255</v>
      </c>
      <c r="X74" s="463"/>
      <c r="Y74" s="331">
        <f>F74+120</f>
        <v>45190</v>
      </c>
      <c r="Z74" s="28"/>
      <c r="AA74" s="40"/>
      <c r="AB74" s="40"/>
      <c r="AC74" s="401">
        <f>AC70+90</f>
        <v>45486</v>
      </c>
      <c r="AD74" s="483" t="s">
        <v>362</v>
      </c>
      <c r="AE74" s="322" t="s">
        <v>134</v>
      </c>
    </row>
    <row r="75" spans="1:31" s="34" customFormat="1" ht="37.5" customHeight="1">
      <c r="A75" s="311"/>
      <c r="B75" s="359"/>
      <c r="C75" s="28" t="s">
        <v>129</v>
      </c>
      <c r="D75" s="379"/>
      <c r="E75" s="323"/>
      <c r="F75" s="326"/>
      <c r="G75" s="329"/>
      <c r="H75" s="33"/>
      <c r="I75" s="323"/>
      <c r="J75" s="323"/>
      <c r="K75" s="329"/>
      <c r="L75" s="323"/>
      <c r="M75" s="464"/>
      <c r="N75" s="311"/>
      <c r="O75" s="464"/>
      <c r="P75" s="585"/>
      <c r="Q75" s="464"/>
      <c r="R75" s="464"/>
      <c r="S75" s="464"/>
      <c r="T75" s="464"/>
      <c r="U75" s="464"/>
      <c r="V75" s="467"/>
      <c r="W75" s="487"/>
      <c r="X75" s="464"/>
      <c r="Y75" s="332"/>
      <c r="Z75" s="28"/>
      <c r="AA75" s="40"/>
      <c r="AB75" s="40"/>
      <c r="AC75" s="402"/>
      <c r="AD75" s="484"/>
      <c r="AE75" s="323"/>
    </row>
    <row r="76" spans="1:31" s="34" customFormat="1" ht="61.5" customHeight="1">
      <c r="A76" s="312"/>
      <c r="B76" s="360"/>
      <c r="C76" s="27" t="s">
        <v>131</v>
      </c>
      <c r="D76" s="380"/>
      <c r="E76" s="324"/>
      <c r="F76" s="327"/>
      <c r="G76" s="330"/>
      <c r="H76" s="33"/>
      <c r="I76" s="324"/>
      <c r="J76" s="324"/>
      <c r="K76" s="329"/>
      <c r="L76" s="324"/>
      <c r="M76" s="465"/>
      <c r="N76" s="312"/>
      <c r="O76" s="465"/>
      <c r="P76" s="586"/>
      <c r="Q76" s="465"/>
      <c r="R76" s="465"/>
      <c r="S76" s="465"/>
      <c r="T76" s="465"/>
      <c r="U76" s="465"/>
      <c r="V76" s="468"/>
      <c r="W76" s="488"/>
      <c r="X76" s="465"/>
      <c r="Y76" s="333"/>
      <c r="Z76" s="27"/>
      <c r="AA76" s="32"/>
      <c r="AB76" s="32"/>
      <c r="AC76" s="403"/>
      <c r="AD76" s="485"/>
      <c r="AE76" s="324"/>
    </row>
    <row r="77" spans="1:31" s="34" customFormat="1" ht="36.75" customHeight="1">
      <c r="A77" s="310">
        <v>26</v>
      </c>
      <c r="B77" s="358" t="s">
        <v>363</v>
      </c>
      <c r="C77" s="299" t="s">
        <v>364</v>
      </c>
      <c r="D77" s="378" t="s">
        <v>365</v>
      </c>
      <c r="E77" s="322" t="s">
        <v>366</v>
      </c>
      <c r="F77" s="325">
        <v>45071</v>
      </c>
      <c r="G77" s="328">
        <v>448500</v>
      </c>
      <c r="H77" s="33"/>
      <c r="I77" s="322">
        <v>2</v>
      </c>
      <c r="J77" s="322" t="s">
        <v>367</v>
      </c>
      <c r="K77" s="316">
        <v>224250</v>
      </c>
      <c r="L77" s="463">
        <v>45082</v>
      </c>
      <c r="M77" s="463" t="s">
        <v>368</v>
      </c>
      <c r="N77" s="310" t="s">
        <v>101</v>
      </c>
      <c r="O77" s="463" t="s">
        <v>369</v>
      </c>
      <c r="P77" s="466" t="s">
        <v>102</v>
      </c>
      <c r="Q77" s="463">
        <v>45161</v>
      </c>
      <c r="R77" s="463">
        <v>45162</v>
      </c>
      <c r="S77" s="172"/>
      <c r="T77" s="463" t="s">
        <v>1306</v>
      </c>
      <c r="U77" s="463">
        <v>45307</v>
      </c>
      <c r="V77" s="489" t="s">
        <v>103</v>
      </c>
      <c r="W77" s="463"/>
      <c r="X77" s="463"/>
      <c r="Y77" s="331">
        <f>F77+120</f>
        <v>45191</v>
      </c>
      <c r="Z77" s="28"/>
      <c r="AA77" s="40"/>
      <c r="AB77" s="40"/>
      <c r="AC77" s="401">
        <f>Y77+90</f>
        <v>45281</v>
      </c>
      <c r="AD77" s="483" t="s">
        <v>370</v>
      </c>
      <c r="AE77" s="322" t="s">
        <v>1177</v>
      </c>
    </row>
    <row r="78" spans="1:31" s="34" customFormat="1" ht="37.5" customHeight="1">
      <c r="A78" s="311"/>
      <c r="B78" s="359"/>
      <c r="C78" s="297" t="s">
        <v>371</v>
      </c>
      <c r="D78" s="379"/>
      <c r="E78" s="323"/>
      <c r="F78" s="326"/>
      <c r="G78" s="329"/>
      <c r="H78" s="33"/>
      <c r="I78" s="323"/>
      <c r="J78" s="324"/>
      <c r="K78" s="318"/>
      <c r="L78" s="465"/>
      <c r="M78" s="464"/>
      <c r="N78" s="311"/>
      <c r="O78" s="464"/>
      <c r="P78" s="467"/>
      <c r="Q78" s="464"/>
      <c r="R78" s="464"/>
      <c r="S78" s="183"/>
      <c r="T78" s="464"/>
      <c r="U78" s="464"/>
      <c r="V78" s="490"/>
      <c r="W78" s="464"/>
      <c r="X78" s="464"/>
      <c r="Y78" s="332"/>
      <c r="Z78" s="27"/>
      <c r="AA78" s="32"/>
      <c r="AB78" s="32"/>
      <c r="AC78" s="402"/>
      <c r="AD78" s="484"/>
      <c r="AE78" s="323"/>
    </row>
    <row r="79" spans="1:31" s="34" customFormat="1" ht="75.75" customHeight="1">
      <c r="A79" s="312"/>
      <c r="B79" s="360"/>
      <c r="C79" s="27" t="s">
        <v>372</v>
      </c>
      <c r="D79" s="380"/>
      <c r="E79" s="324"/>
      <c r="F79" s="327"/>
      <c r="G79" s="330"/>
      <c r="H79" s="33"/>
      <c r="I79" s="324"/>
      <c r="J79" s="76" t="s">
        <v>373</v>
      </c>
      <c r="K79" s="134">
        <v>224250</v>
      </c>
      <c r="L79" s="104">
        <v>45184</v>
      </c>
      <c r="M79" s="465"/>
      <c r="N79" s="312"/>
      <c r="O79" s="465"/>
      <c r="P79" s="468"/>
      <c r="Q79" s="465"/>
      <c r="R79" s="465"/>
      <c r="S79" s="191"/>
      <c r="T79" s="465"/>
      <c r="U79" s="465"/>
      <c r="V79" s="491"/>
      <c r="W79" s="465"/>
      <c r="X79" s="465"/>
      <c r="Y79" s="333"/>
      <c r="Z79" s="27"/>
      <c r="AA79" s="32"/>
      <c r="AB79" s="32"/>
      <c r="AC79" s="403"/>
      <c r="AD79" s="485"/>
      <c r="AE79" s="324"/>
    </row>
    <row r="80" spans="1:31" s="34" customFormat="1" ht="24" customHeight="1">
      <c r="A80" s="310">
        <v>28</v>
      </c>
      <c r="B80" s="358" t="s">
        <v>377</v>
      </c>
      <c r="C80" s="27" t="s">
        <v>378</v>
      </c>
      <c r="D80" s="378" t="s">
        <v>379</v>
      </c>
      <c r="E80" s="322" t="s">
        <v>380</v>
      </c>
      <c r="F80" s="513">
        <v>45071</v>
      </c>
      <c r="G80" s="539">
        <v>379930</v>
      </c>
      <c r="H80" s="33"/>
      <c r="I80" s="322">
        <v>1</v>
      </c>
      <c r="J80" s="322" t="s">
        <v>381</v>
      </c>
      <c r="K80" s="316">
        <f>G80</f>
        <v>379930</v>
      </c>
      <c r="L80" s="463">
        <v>45082</v>
      </c>
      <c r="M80" s="463" t="s">
        <v>382</v>
      </c>
      <c r="N80" s="310" t="s">
        <v>101</v>
      </c>
      <c r="O80" s="463" t="s">
        <v>383</v>
      </c>
      <c r="P80" s="466" t="s">
        <v>102</v>
      </c>
      <c r="Q80" s="463">
        <v>45142</v>
      </c>
      <c r="R80" s="463">
        <v>45174</v>
      </c>
      <c r="S80" s="463">
        <v>45272</v>
      </c>
      <c r="T80" s="463" t="s">
        <v>384</v>
      </c>
      <c r="U80" s="463">
        <v>45181</v>
      </c>
      <c r="V80" s="466" t="s">
        <v>106</v>
      </c>
      <c r="W80" s="401" t="s">
        <v>1045</v>
      </c>
      <c r="X80" s="463">
        <v>45247</v>
      </c>
      <c r="Y80" s="331">
        <f>F80+110</f>
        <v>45181</v>
      </c>
      <c r="Z80" s="128" t="s">
        <v>385</v>
      </c>
      <c r="AA80" s="128">
        <v>45104</v>
      </c>
      <c r="AB80" s="128" t="s">
        <v>386</v>
      </c>
      <c r="AC80" s="401">
        <f>Y80+90</f>
        <v>45271</v>
      </c>
      <c r="AD80" s="483" t="s">
        <v>387</v>
      </c>
      <c r="AE80" s="136"/>
    </row>
    <row r="81" spans="1:32" s="34" customFormat="1" ht="47.25" customHeight="1">
      <c r="A81" s="311"/>
      <c r="B81" s="359"/>
      <c r="C81" s="28" t="s">
        <v>388</v>
      </c>
      <c r="D81" s="379"/>
      <c r="E81" s="323"/>
      <c r="F81" s="379"/>
      <c r="G81" s="540"/>
      <c r="H81" s="33"/>
      <c r="I81" s="323"/>
      <c r="J81" s="323"/>
      <c r="K81" s="317"/>
      <c r="L81" s="464"/>
      <c r="M81" s="464"/>
      <c r="N81" s="311"/>
      <c r="O81" s="464"/>
      <c r="P81" s="467"/>
      <c r="Q81" s="464"/>
      <c r="R81" s="464"/>
      <c r="S81" s="464"/>
      <c r="T81" s="464"/>
      <c r="U81" s="464"/>
      <c r="V81" s="467"/>
      <c r="W81" s="402"/>
      <c r="X81" s="464"/>
      <c r="Y81" s="332"/>
      <c r="Z81" s="28"/>
      <c r="AA81" s="40"/>
      <c r="AB81" s="40"/>
      <c r="AC81" s="402"/>
      <c r="AD81" s="484"/>
      <c r="AE81" s="136"/>
    </row>
    <row r="82" spans="1:32" s="34" customFormat="1" ht="61.5" customHeight="1">
      <c r="A82" s="312"/>
      <c r="B82" s="360"/>
      <c r="C82" s="27" t="s">
        <v>389</v>
      </c>
      <c r="D82" s="380"/>
      <c r="E82" s="324"/>
      <c r="F82" s="380"/>
      <c r="G82" s="362"/>
      <c r="H82" s="33"/>
      <c r="I82" s="324"/>
      <c r="J82" s="324"/>
      <c r="K82" s="318"/>
      <c r="L82" s="465"/>
      <c r="M82" s="465"/>
      <c r="N82" s="312"/>
      <c r="O82" s="465"/>
      <c r="P82" s="468"/>
      <c r="Q82" s="465"/>
      <c r="R82" s="465"/>
      <c r="S82" s="465"/>
      <c r="T82" s="465"/>
      <c r="U82" s="465"/>
      <c r="V82" s="468"/>
      <c r="W82" s="403"/>
      <c r="X82" s="465"/>
      <c r="Y82" s="333"/>
      <c r="Z82" s="28"/>
      <c r="AA82" s="40"/>
      <c r="AB82" s="40"/>
      <c r="AC82" s="403"/>
      <c r="AD82" s="485"/>
      <c r="AE82" s="136"/>
      <c r="AF82" s="150"/>
    </row>
    <row r="83" spans="1:32" s="34" customFormat="1" ht="26.25" customHeight="1">
      <c r="A83" s="310">
        <v>29</v>
      </c>
      <c r="B83" s="358" t="s">
        <v>390</v>
      </c>
      <c r="C83" s="27" t="s">
        <v>391</v>
      </c>
      <c r="D83" s="378" t="s">
        <v>392</v>
      </c>
      <c r="E83" s="322" t="s">
        <v>393</v>
      </c>
      <c r="F83" s="325">
        <v>45072</v>
      </c>
      <c r="G83" s="328">
        <v>565768</v>
      </c>
      <c r="H83" s="33"/>
      <c r="I83" s="322">
        <v>2</v>
      </c>
      <c r="J83" s="322" t="s">
        <v>394</v>
      </c>
      <c r="K83" s="316" t="s">
        <v>395</v>
      </c>
      <c r="L83" s="463">
        <v>45082</v>
      </c>
      <c r="M83" s="463" t="s">
        <v>396</v>
      </c>
      <c r="N83" s="310" t="s">
        <v>101</v>
      </c>
      <c r="O83" s="463" t="s">
        <v>397</v>
      </c>
      <c r="P83" s="466" t="s">
        <v>102</v>
      </c>
      <c r="Q83" s="463">
        <v>45210</v>
      </c>
      <c r="R83" s="463">
        <v>45212</v>
      </c>
      <c r="S83" s="172"/>
      <c r="T83" s="463" t="s">
        <v>398</v>
      </c>
      <c r="U83" s="463">
        <v>45190</v>
      </c>
      <c r="V83" s="498" t="s">
        <v>133</v>
      </c>
      <c r="W83" s="507" t="s">
        <v>1339</v>
      </c>
      <c r="X83" s="501">
        <v>45320</v>
      </c>
      <c r="Y83" s="331">
        <f>F83+300</f>
        <v>45372</v>
      </c>
      <c r="Z83" s="221" t="s">
        <v>399</v>
      </c>
      <c r="AA83" s="128">
        <v>45216</v>
      </c>
      <c r="AB83" s="128" t="s">
        <v>386</v>
      </c>
      <c r="AC83" s="401">
        <f>Y83+90</f>
        <v>45462</v>
      </c>
      <c r="AD83" s="483" t="s">
        <v>400</v>
      </c>
      <c r="AE83" s="136"/>
      <c r="AF83" s="150"/>
    </row>
    <row r="84" spans="1:32" s="34" customFormat="1" ht="41.25" customHeight="1">
      <c r="A84" s="311"/>
      <c r="B84" s="359"/>
      <c r="C84" s="28" t="s">
        <v>401</v>
      </c>
      <c r="D84" s="379"/>
      <c r="E84" s="323"/>
      <c r="F84" s="326"/>
      <c r="G84" s="329"/>
      <c r="H84" s="33"/>
      <c r="I84" s="323"/>
      <c r="J84" s="324"/>
      <c r="K84" s="318"/>
      <c r="L84" s="465"/>
      <c r="M84" s="464"/>
      <c r="N84" s="311"/>
      <c r="O84" s="464"/>
      <c r="P84" s="468"/>
      <c r="Q84" s="465"/>
      <c r="R84" s="465"/>
      <c r="S84" s="183"/>
      <c r="T84" s="465"/>
      <c r="U84" s="465"/>
      <c r="V84" s="500"/>
      <c r="W84" s="507"/>
      <c r="X84" s="501"/>
      <c r="Y84" s="332"/>
      <c r="Z84" s="28"/>
      <c r="AA84" s="40"/>
      <c r="AB84" s="40"/>
      <c r="AC84" s="402"/>
      <c r="AD84" s="582"/>
      <c r="AE84" s="136"/>
    </row>
    <row r="85" spans="1:32" s="34" customFormat="1" ht="23.25" customHeight="1">
      <c r="A85" s="312"/>
      <c r="B85" s="360"/>
      <c r="C85" s="27" t="s">
        <v>402</v>
      </c>
      <c r="D85" s="380"/>
      <c r="E85" s="324"/>
      <c r="F85" s="327"/>
      <c r="G85" s="330"/>
      <c r="H85" s="33"/>
      <c r="I85" s="324"/>
      <c r="J85" s="76" t="s">
        <v>403</v>
      </c>
      <c r="K85" s="134">
        <v>213563</v>
      </c>
      <c r="L85" s="191">
        <v>45224</v>
      </c>
      <c r="M85" s="465"/>
      <c r="N85" s="312"/>
      <c r="O85" s="465"/>
      <c r="P85" s="192"/>
      <c r="Q85" s="191"/>
      <c r="R85" s="191"/>
      <c r="S85" s="191"/>
      <c r="T85" s="191"/>
      <c r="U85" s="191"/>
      <c r="V85" s="192"/>
      <c r="W85" s="191"/>
      <c r="X85" s="191"/>
      <c r="Y85" s="333"/>
      <c r="Z85" s="28"/>
      <c r="AA85" s="40"/>
      <c r="AB85" s="40"/>
      <c r="AC85" s="403"/>
      <c r="AD85" s="583"/>
      <c r="AE85" s="136"/>
    </row>
    <row r="86" spans="1:32" s="34" customFormat="1" ht="26.25" customHeight="1">
      <c r="A86" s="310">
        <v>30</v>
      </c>
      <c r="B86" s="358" t="s">
        <v>1369</v>
      </c>
      <c r="C86" s="505" t="s">
        <v>404</v>
      </c>
      <c r="D86" s="378" t="s">
        <v>405</v>
      </c>
      <c r="E86" s="322" t="s">
        <v>406</v>
      </c>
      <c r="F86" s="325">
        <v>45080</v>
      </c>
      <c r="G86" s="328">
        <v>250000</v>
      </c>
      <c r="H86" s="33"/>
      <c r="I86" s="322">
        <v>2</v>
      </c>
      <c r="J86" s="322" t="s">
        <v>407</v>
      </c>
      <c r="K86" s="316">
        <v>150000</v>
      </c>
      <c r="L86" s="463">
        <v>45092</v>
      </c>
      <c r="M86" s="463" t="s">
        <v>408</v>
      </c>
      <c r="N86" s="310" t="s">
        <v>101</v>
      </c>
      <c r="O86" s="463" t="s">
        <v>1086</v>
      </c>
      <c r="P86" s="466" t="s">
        <v>102</v>
      </c>
      <c r="Q86" s="463">
        <v>45208</v>
      </c>
      <c r="R86" s="463">
        <v>45209</v>
      </c>
      <c r="S86" s="172"/>
      <c r="T86" s="463" t="s">
        <v>1301</v>
      </c>
      <c r="U86" s="463">
        <v>45304</v>
      </c>
      <c r="V86" s="498" t="s">
        <v>133</v>
      </c>
      <c r="W86" s="401" t="s">
        <v>1370</v>
      </c>
      <c r="X86" s="463">
        <v>45330</v>
      </c>
      <c r="Y86" s="331">
        <f>F86+180</f>
        <v>45260</v>
      </c>
      <c r="Z86" s="221" t="s">
        <v>409</v>
      </c>
      <c r="AA86" s="128">
        <v>45126</v>
      </c>
      <c r="AB86" s="128" t="s">
        <v>50</v>
      </c>
      <c r="AC86" s="401">
        <f>Y86+90</f>
        <v>45350</v>
      </c>
      <c r="AD86" s="483" t="s">
        <v>410</v>
      </c>
      <c r="AE86" s="322" t="s">
        <v>134</v>
      </c>
    </row>
    <row r="87" spans="1:32" s="34" customFormat="1" ht="25.5" customHeight="1">
      <c r="A87" s="311"/>
      <c r="B87" s="359"/>
      <c r="C87" s="505"/>
      <c r="D87" s="379"/>
      <c r="E87" s="323"/>
      <c r="F87" s="326"/>
      <c r="G87" s="329"/>
      <c r="H87" s="33"/>
      <c r="I87" s="323"/>
      <c r="J87" s="324"/>
      <c r="K87" s="318"/>
      <c r="L87" s="465"/>
      <c r="M87" s="464"/>
      <c r="N87" s="311"/>
      <c r="O87" s="464"/>
      <c r="P87" s="467"/>
      <c r="Q87" s="464"/>
      <c r="R87" s="464"/>
      <c r="S87" s="183"/>
      <c r="T87" s="464"/>
      <c r="U87" s="464"/>
      <c r="V87" s="499"/>
      <c r="W87" s="402"/>
      <c r="X87" s="464"/>
      <c r="Y87" s="332"/>
      <c r="Z87" s="221" t="s">
        <v>412</v>
      </c>
      <c r="AA87" s="128">
        <v>45148</v>
      </c>
      <c r="AB87" s="221" t="s">
        <v>50</v>
      </c>
      <c r="AC87" s="402"/>
      <c r="AD87" s="484"/>
      <c r="AE87" s="323"/>
    </row>
    <row r="88" spans="1:32" s="34" customFormat="1" ht="27" customHeight="1">
      <c r="A88" s="311"/>
      <c r="B88" s="359"/>
      <c r="C88" s="387" t="s">
        <v>411</v>
      </c>
      <c r="D88" s="379"/>
      <c r="E88" s="323"/>
      <c r="F88" s="326"/>
      <c r="G88" s="329"/>
      <c r="H88" s="33"/>
      <c r="I88" s="323"/>
      <c r="J88" s="322" t="s">
        <v>414</v>
      </c>
      <c r="K88" s="316">
        <v>100000</v>
      </c>
      <c r="L88" s="463">
        <v>45224</v>
      </c>
      <c r="M88" s="464"/>
      <c r="N88" s="311"/>
      <c r="O88" s="464"/>
      <c r="P88" s="467"/>
      <c r="Q88" s="465"/>
      <c r="R88" s="465"/>
      <c r="S88" s="191"/>
      <c r="T88" s="464"/>
      <c r="U88" s="464"/>
      <c r="V88" s="499"/>
      <c r="W88" s="402"/>
      <c r="X88" s="464"/>
      <c r="Y88" s="332"/>
      <c r="Z88" s="221" t="s">
        <v>415</v>
      </c>
      <c r="AA88" s="128">
        <v>45154</v>
      </c>
      <c r="AB88" s="221" t="s">
        <v>50</v>
      </c>
      <c r="AC88" s="402"/>
      <c r="AD88" s="484"/>
      <c r="AE88" s="323"/>
    </row>
    <row r="89" spans="1:32" s="34" customFormat="1" ht="24.75" customHeight="1">
      <c r="A89" s="311"/>
      <c r="B89" s="359"/>
      <c r="C89" s="387"/>
      <c r="D89" s="379"/>
      <c r="E89" s="323"/>
      <c r="F89" s="326"/>
      <c r="G89" s="329"/>
      <c r="H89" s="33"/>
      <c r="I89" s="323"/>
      <c r="J89" s="323"/>
      <c r="K89" s="317"/>
      <c r="L89" s="464"/>
      <c r="M89" s="464"/>
      <c r="N89" s="311"/>
      <c r="O89" s="464"/>
      <c r="P89" s="467"/>
      <c r="Q89" s="183"/>
      <c r="R89" s="183"/>
      <c r="S89" s="183"/>
      <c r="T89" s="464"/>
      <c r="U89" s="464"/>
      <c r="V89" s="499"/>
      <c r="W89" s="402"/>
      <c r="X89" s="464"/>
      <c r="Y89" s="332"/>
      <c r="Z89" s="221" t="s">
        <v>416</v>
      </c>
      <c r="AA89" s="128">
        <v>45171</v>
      </c>
      <c r="AB89" s="221" t="s">
        <v>50</v>
      </c>
      <c r="AC89" s="402"/>
      <c r="AD89" s="484"/>
      <c r="AE89" s="323"/>
    </row>
    <row r="90" spans="1:32" s="34" customFormat="1" ht="24" customHeight="1">
      <c r="A90" s="311"/>
      <c r="B90" s="359"/>
      <c r="C90" s="322" t="s">
        <v>413</v>
      </c>
      <c r="D90" s="379"/>
      <c r="E90" s="323"/>
      <c r="F90" s="326"/>
      <c r="G90" s="329"/>
      <c r="H90" s="33"/>
      <c r="I90" s="323"/>
      <c r="J90" s="323"/>
      <c r="K90" s="317"/>
      <c r="L90" s="464"/>
      <c r="M90" s="464"/>
      <c r="N90" s="311"/>
      <c r="O90" s="464"/>
      <c r="P90" s="467"/>
      <c r="Q90" s="183"/>
      <c r="R90" s="183"/>
      <c r="S90" s="183"/>
      <c r="T90" s="464"/>
      <c r="U90" s="464"/>
      <c r="V90" s="499"/>
      <c r="W90" s="402"/>
      <c r="X90" s="464"/>
      <c r="Y90" s="332"/>
      <c r="Z90" s="257" t="s">
        <v>1087</v>
      </c>
      <c r="AA90" s="258" t="s">
        <v>417</v>
      </c>
      <c r="AB90" s="257" t="s">
        <v>50</v>
      </c>
      <c r="AC90" s="402"/>
      <c r="AD90" s="484"/>
      <c r="AE90" s="323"/>
    </row>
    <row r="91" spans="1:32" s="34" customFormat="1" ht="26.25" customHeight="1">
      <c r="A91" s="311"/>
      <c r="B91" s="359"/>
      <c r="C91" s="323"/>
      <c r="D91" s="379"/>
      <c r="E91" s="323"/>
      <c r="F91" s="326"/>
      <c r="G91" s="329"/>
      <c r="H91" s="33"/>
      <c r="I91" s="323"/>
      <c r="J91" s="323"/>
      <c r="K91" s="317"/>
      <c r="L91" s="464"/>
      <c r="M91" s="464"/>
      <c r="N91" s="311"/>
      <c r="O91" s="464"/>
      <c r="P91" s="467"/>
      <c r="Q91" s="183"/>
      <c r="R91" s="183"/>
      <c r="S91" s="183"/>
      <c r="T91" s="464"/>
      <c r="U91" s="464"/>
      <c r="V91" s="499"/>
      <c r="W91" s="402"/>
      <c r="X91" s="464"/>
      <c r="Y91" s="332"/>
      <c r="Z91" s="221" t="s">
        <v>1085</v>
      </c>
      <c r="AA91" s="128">
        <v>45255</v>
      </c>
      <c r="AB91" s="128" t="s">
        <v>50</v>
      </c>
      <c r="AC91" s="402"/>
      <c r="AD91" s="484"/>
      <c r="AE91" s="323"/>
    </row>
    <row r="92" spans="1:32" s="34" customFormat="1" ht="15.75" customHeight="1">
      <c r="A92" s="312"/>
      <c r="B92" s="360"/>
      <c r="C92" s="324"/>
      <c r="D92" s="380"/>
      <c r="E92" s="324"/>
      <c r="F92" s="327"/>
      <c r="G92" s="330"/>
      <c r="H92" s="33"/>
      <c r="I92" s="324"/>
      <c r="J92" s="324"/>
      <c r="K92" s="318"/>
      <c r="L92" s="465"/>
      <c r="M92" s="465"/>
      <c r="N92" s="312"/>
      <c r="O92" s="465"/>
      <c r="P92" s="468"/>
      <c r="Q92" s="183"/>
      <c r="R92" s="183"/>
      <c r="S92" s="183"/>
      <c r="T92" s="465"/>
      <c r="U92" s="465"/>
      <c r="V92" s="500"/>
      <c r="W92" s="403"/>
      <c r="X92" s="465"/>
      <c r="Y92" s="333"/>
      <c r="Z92" s="275" t="s">
        <v>1050</v>
      </c>
      <c r="AA92" s="276" t="s">
        <v>1049</v>
      </c>
      <c r="AB92" s="276">
        <f>Y86+30</f>
        <v>45290</v>
      </c>
      <c r="AC92" s="403"/>
      <c r="AD92" s="485"/>
      <c r="AE92" s="324"/>
    </row>
    <row r="93" spans="1:32" s="34" customFormat="1" ht="35.25" customHeight="1">
      <c r="A93" s="310">
        <v>31</v>
      </c>
      <c r="B93" s="358" t="s">
        <v>418</v>
      </c>
      <c r="C93" s="27" t="s">
        <v>419</v>
      </c>
      <c r="D93" s="378" t="s">
        <v>420</v>
      </c>
      <c r="E93" s="322" t="s">
        <v>421</v>
      </c>
      <c r="F93" s="325">
        <v>45083</v>
      </c>
      <c r="G93" s="328">
        <v>396363.5</v>
      </c>
      <c r="H93" s="33"/>
      <c r="I93" s="322">
        <v>2</v>
      </c>
      <c r="J93" s="322" t="s">
        <v>422</v>
      </c>
      <c r="K93" s="519">
        <v>228622</v>
      </c>
      <c r="L93" s="501">
        <v>45114</v>
      </c>
      <c r="M93" s="463" t="s">
        <v>423</v>
      </c>
      <c r="N93" s="310" t="s">
        <v>101</v>
      </c>
      <c r="O93" s="463" t="s">
        <v>424</v>
      </c>
      <c r="P93" s="518" t="s">
        <v>102</v>
      </c>
      <c r="Q93" s="501">
        <v>45215</v>
      </c>
      <c r="R93" s="501">
        <v>45216</v>
      </c>
      <c r="S93" s="501"/>
      <c r="T93" s="463" t="s">
        <v>425</v>
      </c>
      <c r="U93" s="463">
        <v>45211</v>
      </c>
      <c r="V93" s="509" t="s">
        <v>133</v>
      </c>
      <c r="W93" s="401" t="s">
        <v>1307</v>
      </c>
      <c r="X93" s="463">
        <v>44943</v>
      </c>
      <c r="Y93" s="331">
        <f>F93+130</f>
        <v>45213</v>
      </c>
      <c r="Z93" s="221" t="s">
        <v>426</v>
      </c>
      <c r="AA93" s="128">
        <v>45085</v>
      </c>
      <c r="AB93" s="128" t="s">
        <v>157</v>
      </c>
      <c r="AC93" s="401">
        <f>Y93+90</f>
        <v>45303</v>
      </c>
      <c r="AD93" s="483" t="s">
        <v>323</v>
      </c>
      <c r="AE93" s="322" t="s">
        <v>1079</v>
      </c>
    </row>
    <row r="94" spans="1:32" s="34" customFormat="1" ht="35.25" customHeight="1">
      <c r="A94" s="311"/>
      <c r="B94" s="359"/>
      <c r="C94" s="28" t="s">
        <v>108</v>
      </c>
      <c r="D94" s="379"/>
      <c r="E94" s="323"/>
      <c r="F94" s="326"/>
      <c r="G94" s="329"/>
      <c r="H94" s="33"/>
      <c r="I94" s="323"/>
      <c r="J94" s="324"/>
      <c r="K94" s="519"/>
      <c r="L94" s="501"/>
      <c r="M94" s="464"/>
      <c r="N94" s="311"/>
      <c r="O94" s="464"/>
      <c r="P94" s="518"/>
      <c r="Q94" s="501"/>
      <c r="R94" s="501"/>
      <c r="S94" s="501"/>
      <c r="T94" s="464"/>
      <c r="U94" s="464"/>
      <c r="V94" s="509"/>
      <c r="W94" s="403"/>
      <c r="X94" s="465"/>
      <c r="Y94" s="332"/>
      <c r="Z94" s="221" t="s">
        <v>427</v>
      </c>
      <c r="AA94" s="128">
        <v>45213</v>
      </c>
      <c r="AB94" s="128">
        <f>Y93+71</f>
        <v>45284</v>
      </c>
      <c r="AC94" s="402"/>
      <c r="AD94" s="484"/>
      <c r="AE94" s="323"/>
    </row>
    <row r="95" spans="1:32" s="34" customFormat="1" ht="31.5" customHeight="1">
      <c r="A95" s="312"/>
      <c r="B95" s="360"/>
      <c r="C95" s="27" t="s">
        <v>109</v>
      </c>
      <c r="D95" s="380"/>
      <c r="E95" s="324"/>
      <c r="F95" s="327"/>
      <c r="G95" s="330"/>
      <c r="H95" s="33"/>
      <c r="I95" s="324"/>
      <c r="J95" s="76" t="s">
        <v>428</v>
      </c>
      <c r="K95" s="134">
        <v>167741.5</v>
      </c>
      <c r="L95" s="191">
        <v>45224</v>
      </c>
      <c r="M95" s="465"/>
      <c r="N95" s="312"/>
      <c r="O95" s="465"/>
      <c r="P95" s="192"/>
      <c r="Q95" s="191"/>
      <c r="R95" s="191"/>
      <c r="S95" s="191"/>
      <c r="T95" s="465"/>
      <c r="U95" s="465"/>
      <c r="V95" s="192"/>
      <c r="W95" s="191"/>
      <c r="X95" s="191"/>
      <c r="Y95" s="333"/>
      <c r="Z95" s="27"/>
      <c r="AA95" s="32"/>
      <c r="AB95" s="32"/>
      <c r="AC95" s="403"/>
      <c r="AD95" s="485"/>
      <c r="AE95" s="324"/>
    </row>
    <row r="96" spans="1:32" s="34" customFormat="1" ht="23.25" customHeight="1">
      <c r="A96" s="310">
        <v>33</v>
      </c>
      <c r="B96" s="310" t="s">
        <v>430</v>
      </c>
      <c r="C96" s="27" t="s">
        <v>431</v>
      </c>
      <c r="D96" s="378" t="s">
        <v>432</v>
      </c>
      <c r="E96" s="322" t="s">
        <v>433</v>
      </c>
      <c r="F96" s="325">
        <v>45087</v>
      </c>
      <c r="G96" s="328">
        <v>719456.13</v>
      </c>
      <c r="H96" s="33"/>
      <c r="I96" s="105"/>
      <c r="J96" s="322" t="s">
        <v>434</v>
      </c>
      <c r="K96" s="316">
        <v>719456.13</v>
      </c>
      <c r="L96" s="463">
        <v>45090</v>
      </c>
      <c r="M96" s="463" t="s">
        <v>435</v>
      </c>
      <c r="N96" s="310" t="s">
        <v>101</v>
      </c>
      <c r="O96" s="337" t="s">
        <v>436</v>
      </c>
      <c r="P96" s="173"/>
      <c r="Q96" s="172"/>
      <c r="R96" s="172"/>
      <c r="S96" s="172"/>
      <c r="T96" s="463" t="s">
        <v>1071</v>
      </c>
      <c r="U96" s="463">
        <v>45246</v>
      </c>
      <c r="V96" s="498" t="s">
        <v>133</v>
      </c>
      <c r="W96" s="401" t="s">
        <v>1395</v>
      </c>
      <c r="X96" s="463">
        <v>45348</v>
      </c>
      <c r="Y96" s="331">
        <f>F96+90</f>
        <v>45177</v>
      </c>
      <c r="Z96" s="27"/>
      <c r="AA96" s="32"/>
      <c r="AB96" s="32"/>
      <c r="AC96" s="401">
        <f>Y96+90</f>
        <v>45267</v>
      </c>
      <c r="AD96" s="483" t="s">
        <v>437</v>
      </c>
      <c r="AE96" s="105"/>
    </row>
    <row r="97" spans="1:31" s="34" customFormat="1" ht="36" customHeight="1">
      <c r="A97" s="311"/>
      <c r="B97" s="311"/>
      <c r="C97" s="28" t="s">
        <v>438</v>
      </c>
      <c r="D97" s="379"/>
      <c r="E97" s="323"/>
      <c r="F97" s="326"/>
      <c r="G97" s="329"/>
      <c r="H97" s="33"/>
      <c r="I97" s="182"/>
      <c r="J97" s="323"/>
      <c r="K97" s="317"/>
      <c r="L97" s="464"/>
      <c r="M97" s="464"/>
      <c r="N97" s="311"/>
      <c r="O97" s="338"/>
      <c r="P97" s="184"/>
      <c r="Q97" s="183"/>
      <c r="R97" s="183"/>
      <c r="S97" s="183"/>
      <c r="T97" s="464"/>
      <c r="U97" s="464"/>
      <c r="V97" s="499"/>
      <c r="W97" s="402"/>
      <c r="X97" s="464"/>
      <c r="Y97" s="332"/>
      <c r="Z97" s="27"/>
      <c r="AA97" s="32"/>
      <c r="AB97" s="32"/>
      <c r="AC97" s="402"/>
      <c r="AD97" s="484"/>
      <c r="AE97" s="182"/>
    </row>
    <row r="98" spans="1:31" s="34" customFormat="1" ht="31.5" customHeight="1">
      <c r="A98" s="312"/>
      <c r="B98" s="312"/>
      <c r="C98" s="27" t="s">
        <v>439</v>
      </c>
      <c r="D98" s="380"/>
      <c r="E98" s="324"/>
      <c r="F98" s="327"/>
      <c r="G98" s="330"/>
      <c r="H98" s="33"/>
      <c r="I98" s="106"/>
      <c r="J98" s="324"/>
      <c r="K98" s="318"/>
      <c r="L98" s="465"/>
      <c r="M98" s="465"/>
      <c r="N98" s="312"/>
      <c r="O98" s="339"/>
      <c r="P98" s="192"/>
      <c r="Q98" s="191"/>
      <c r="R98" s="191"/>
      <c r="S98" s="191"/>
      <c r="T98" s="465"/>
      <c r="U98" s="465"/>
      <c r="V98" s="500"/>
      <c r="W98" s="403"/>
      <c r="X98" s="465"/>
      <c r="Y98" s="333"/>
      <c r="Z98" s="27"/>
      <c r="AA98" s="32"/>
      <c r="AB98" s="32"/>
      <c r="AC98" s="403"/>
      <c r="AD98" s="485"/>
      <c r="AE98" s="106"/>
    </row>
    <row r="99" spans="1:31" s="34" customFormat="1" ht="27.75" customHeight="1">
      <c r="A99" s="310">
        <v>34</v>
      </c>
      <c r="B99" s="310" t="s">
        <v>440</v>
      </c>
      <c r="C99" s="27" t="s">
        <v>441</v>
      </c>
      <c r="D99" s="378" t="s">
        <v>442</v>
      </c>
      <c r="E99" s="322" t="s">
        <v>443</v>
      </c>
      <c r="F99" s="325">
        <v>45100</v>
      </c>
      <c r="G99" s="328">
        <v>90000</v>
      </c>
      <c r="H99" s="33"/>
      <c r="I99" s="322">
        <v>1</v>
      </c>
      <c r="J99" s="322" t="s">
        <v>444</v>
      </c>
      <c r="K99" s="316">
        <f>G99</f>
        <v>90000</v>
      </c>
      <c r="L99" s="463">
        <v>45113</v>
      </c>
      <c r="M99" s="463" t="s">
        <v>445</v>
      </c>
      <c r="N99" s="310" t="s">
        <v>101</v>
      </c>
      <c r="O99" s="463" t="s">
        <v>446</v>
      </c>
      <c r="P99" s="466" t="s">
        <v>102</v>
      </c>
      <c r="Q99" s="463">
        <v>45306</v>
      </c>
      <c r="R99" s="463">
        <v>45307</v>
      </c>
      <c r="S99" s="172"/>
      <c r="T99" s="463" t="s">
        <v>1343</v>
      </c>
      <c r="U99" s="463">
        <v>44954</v>
      </c>
      <c r="V99" s="489" t="s">
        <v>103</v>
      </c>
      <c r="W99" s="463">
        <f>U99+150</f>
        <v>45104</v>
      </c>
      <c r="X99" s="172"/>
      <c r="Y99" s="331">
        <f>F99+210</f>
        <v>45310</v>
      </c>
      <c r="Z99" s="221" t="s">
        <v>1118</v>
      </c>
      <c r="AA99" s="128">
        <v>45310</v>
      </c>
      <c r="AB99" s="128">
        <f>Y99+13</f>
        <v>45323</v>
      </c>
      <c r="AC99" s="401">
        <f>Y99+90</f>
        <v>45400</v>
      </c>
      <c r="AD99" s="483" t="s">
        <v>447</v>
      </c>
      <c r="AE99" s="105"/>
    </row>
    <row r="100" spans="1:31" s="34" customFormat="1" ht="42" customHeight="1">
      <c r="A100" s="311"/>
      <c r="B100" s="311"/>
      <c r="C100" s="28" t="s">
        <v>448</v>
      </c>
      <c r="D100" s="379"/>
      <c r="E100" s="323"/>
      <c r="F100" s="326"/>
      <c r="G100" s="329"/>
      <c r="H100" s="33"/>
      <c r="I100" s="323"/>
      <c r="J100" s="323"/>
      <c r="K100" s="317"/>
      <c r="L100" s="464"/>
      <c r="M100" s="464"/>
      <c r="N100" s="311"/>
      <c r="O100" s="464"/>
      <c r="P100" s="467"/>
      <c r="Q100" s="464"/>
      <c r="R100" s="464"/>
      <c r="S100" s="183"/>
      <c r="T100" s="464"/>
      <c r="U100" s="464"/>
      <c r="V100" s="490"/>
      <c r="W100" s="464"/>
      <c r="X100" s="183"/>
      <c r="Y100" s="332"/>
      <c r="Z100" s="28"/>
      <c r="AA100" s="40"/>
      <c r="AB100" s="40"/>
      <c r="AC100" s="402"/>
      <c r="AD100" s="484"/>
      <c r="AE100" s="182"/>
    </row>
    <row r="101" spans="1:31" s="34" customFormat="1" ht="55.5" customHeight="1">
      <c r="A101" s="312"/>
      <c r="B101" s="312"/>
      <c r="C101" s="27" t="s">
        <v>449</v>
      </c>
      <c r="D101" s="380"/>
      <c r="E101" s="324"/>
      <c r="F101" s="327"/>
      <c r="G101" s="330"/>
      <c r="H101" s="33"/>
      <c r="I101" s="324"/>
      <c r="J101" s="324"/>
      <c r="K101" s="318"/>
      <c r="L101" s="465"/>
      <c r="M101" s="465"/>
      <c r="N101" s="312"/>
      <c r="O101" s="465"/>
      <c r="P101" s="468"/>
      <c r="Q101" s="465"/>
      <c r="R101" s="465"/>
      <c r="S101" s="191"/>
      <c r="T101" s="465"/>
      <c r="U101" s="465"/>
      <c r="V101" s="491"/>
      <c r="W101" s="465"/>
      <c r="X101" s="191"/>
      <c r="Y101" s="333"/>
      <c r="Z101" s="27"/>
      <c r="AA101" s="32"/>
      <c r="AB101" s="32"/>
      <c r="AC101" s="403"/>
      <c r="AD101" s="485"/>
      <c r="AE101" s="106"/>
    </row>
    <row r="102" spans="1:31" s="34" customFormat="1" ht="34.5" customHeight="1">
      <c r="A102" s="310">
        <v>35</v>
      </c>
      <c r="B102" s="358" t="s">
        <v>450</v>
      </c>
      <c r="C102" s="27" t="s">
        <v>451</v>
      </c>
      <c r="D102" s="378" t="s">
        <v>452</v>
      </c>
      <c r="E102" s="322" t="s">
        <v>453</v>
      </c>
      <c r="F102" s="325">
        <v>45100</v>
      </c>
      <c r="G102" s="328">
        <v>132200</v>
      </c>
      <c r="H102" s="33"/>
      <c r="I102" s="105"/>
      <c r="J102" s="322" t="s">
        <v>454</v>
      </c>
      <c r="K102" s="316">
        <v>132200</v>
      </c>
      <c r="L102" s="463">
        <v>45104</v>
      </c>
      <c r="M102" s="463" t="s">
        <v>455</v>
      </c>
      <c r="N102" s="310" t="s">
        <v>101</v>
      </c>
      <c r="O102" s="463" t="s">
        <v>456</v>
      </c>
      <c r="P102" s="466" t="s">
        <v>102</v>
      </c>
      <c r="Q102" s="463">
        <v>45163</v>
      </c>
      <c r="R102" s="463">
        <v>45167</v>
      </c>
      <c r="S102" s="463">
        <v>45287</v>
      </c>
      <c r="T102" s="463" t="s">
        <v>457</v>
      </c>
      <c r="U102" s="463">
        <v>45194</v>
      </c>
      <c r="V102" s="466" t="s">
        <v>106</v>
      </c>
      <c r="W102" s="401" t="s">
        <v>1043</v>
      </c>
      <c r="X102" s="463">
        <v>45246</v>
      </c>
      <c r="Y102" s="331">
        <f>F102+110</f>
        <v>45210</v>
      </c>
      <c r="Z102" s="221" t="s">
        <v>458</v>
      </c>
      <c r="AA102" s="128">
        <v>45115</v>
      </c>
      <c r="AB102" s="128" t="s">
        <v>50</v>
      </c>
      <c r="AC102" s="401">
        <f>Y102+90</f>
        <v>45300</v>
      </c>
      <c r="AD102" s="483" t="s">
        <v>459</v>
      </c>
      <c r="AE102" s="322" t="s">
        <v>134</v>
      </c>
    </row>
    <row r="103" spans="1:31" s="34" customFormat="1" ht="36.75" customHeight="1">
      <c r="A103" s="311"/>
      <c r="B103" s="359"/>
      <c r="C103" s="28" t="s">
        <v>135</v>
      </c>
      <c r="D103" s="379"/>
      <c r="E103" s="323"/>
      <c r="F103" s="326"/>
      <c r="G103" s="329"/>
      <c r="H103" s="33"/>
      <c r="I103" s="182"/>
      <c r="J103" s="323"/>
      <c r="K103" s="317"/>
      <c r="L103" s="464"/>
      <c r="M103" s="464"/>
      <c r="N103" s="311"/>
      <c r="O103" s="464"/>
      <c r="P103" s="467"/>
      <c r="Q103" s="464"/>
      <c r="R103" s="464"/>
      <c r="S103" s="464"/>
      <c r="T103" s="464"/>
      <c r="U103" s="464"/>
      <c r="V103" s="467"/>
      <c r="W103" s="402"/>
      <c r="X103" s="464"/>
      <c r="Y103" s="332"/>
      <c r="Z103" s="221" t="s">
        <v>460</v>
      </c>
      <c r="AA103" s="128">
        <v>45118</v>
      </c>
      <c r="AB103" s="128" t="s">
        <v>50</v>
      </c>
      <c r="AC103" s="402"/>
      <c r="AD103" s="484"/>
      <c r="AE103" s="323"/>
    </row>
    <row r="104" spans="1:31" s="34" customFormat="1" ht="39.75" customHeight="1">
      <c r="A104" s="312"/>
      <c r="B104" s="360"/>
      <c r="C104" s="27" t="s">
        <v>136</v>
      </c>
      <c r="D104" s="380"/>
      <c r="E104" s="324"/>
      <c r="F104" s="327"/>
      <c r="G104" s="330"/>
      <c r="H104" s="33"/>
      <c r="I104" s="106"/>
      <c r="J104" s="324"/>
      <c r="K104" s="318"/>
      <c r="L104" s="465"/>
      <c r="M104" s="465"/>
      <c r="N104" s="312"/>
      <c r="O104" s="465"/>
      <c r="P104" s="468"/>
      <c r="Q104" s="465"/>
      <c r="R104" s="465"/>
      <c r="S104" s="465"/>
      <c r="T104" s="465"/>
      <c r="U104" s="465"/>
      <c r="V104" s="468"/>
      <c r="W104" s="403"/>
      <c r="X104" s="465"/>
      <c r="Y104" s="333"/>
      <c r="Z104" s="221" t="s">
        <v>461</v>
      </c>
      <c r="AA104" s="128">
        <v>45134</v>
      </c>
      <c r="AB104" s="128" t="s">
        <v>50</v>
      </c>
      <c r="AC104" s="403"/>
      <c r="AD104" s="485"/>
      <c r="AE104" s="324"/>
    </row>
    <row r="105" spans="1:31" s="34" customFormat="1" ht="42" customHeight="1">
      <c r="A105" s="310">
        <v>36</v>
      </c>
      <c r="B105" s="310" t="s">
        <v>462</v>
      </c>
      <c r="C105" s="299" t="s">
        <v>1404</v>
      </c>
      <c r="D105" s="378" t="s">
        <v>464</v>
      </c>
      <c r="E105" s="322" t="s">
        <v>465</v>
      </c>
      <c r="F105" s="392">
        <v>45104</v>
      </c>
      <c r="G105" s="328">
        <v>197250</v>
      </c>
      <c r="H105" s="33"/>
      <c r="I105" s="105"/>
      <c r="J105" s="322" t="s">
        <v>463</v>
      </c>
      <c r="K105" s="316">
        <v>197250</v>
      </c>
      <c r="L105" s="463">
        <v>45112</v>
      </c>
      <c r="M105" s="463" t="s">
        <v>466</v>
      </c>
      <c r="N105" s="310" t="s">
        <v>101</v>
      </c>
      <c r="O105" s="463" t="s">
        <v>467</v>
      </c>
      <c r="P105" s="466" t="s">
        <v>102</v>
      </c>
      <c r="Q105" s="463">
        <v>45195</v>
      </c>
      <c r="R105" s="463">
        <v>45209</v>
      </c>
      <c r="S105" s="172"/>
      <c r="T105" s="172"/>
      <c r="U105" s="172"/>
      <c r="V105" s="489" t="s">
        <v>1346</v>
      </c>
      <c r="W105" s="172"/>
      <c r="X105" s="172"/>
      <c r="Y105" s="331">
        <f>F105+120</f>
        <v>45224</v>
      </c>
      <c r="Z105" s="221" t="s">
        <v>468</v>
      </c>
      <c r="AA105" s="128">
        <v>45211</v>
      </c>
      <c r="AB105" s="128">
        <f>Y105+8</f>
        <v>45232</v>
      </c>
      <c r="AC105" s="401">
        <f>AB105+90</f>
        <v>45322</v>
      </c>
      <c r="AD105" s="483" t="s">
        <v>469</v>
      </c>
      <c r="AE105" s="105"/>
    </row>
    <row r="106" spans="1:31" s="34" customFormat="1" ht="42" customHeight="1">
      <c r="A106" s="311"/>
      <c r="B106" s="311"/>
      <c r="C106" s="289" t="s">
        <v>371</v>
      </c>
      <c r="D106" s="379"/>
      <c r="E106" s="323"/>
      <c r="F106" s="393"/>
      <c r="G106" s="329"/>
      <c r="H106" s="33"/>
      <c r="I106" s="182"/>
      <c r="J106" s="323"/>
      <c r="K106" s="317"/>
      <c r="L106" s="464"/>
      <c r="M106" s="464"/>
      <c r="N106" s="311"/>
      <c r="O106" s="464"/>
      <c r="P106" s="467"/>
      <c r="Q106" s="464"/>
      <c r="R106" s="464"/>
      <c r="S106" s="183"/>
      <c r="T106" s="183"/>
      <c r="U106" s="183"/>
      <c r="V106" s="490"/>
      <c r="W106" s="183"/>
      <c r="X106" s="183"/>
      <c r="Y106" s="332"/>
      <c r="Z106" s="27"/>
      <c r="AA106" s="32"/>
      <c r="AB106" s="32"/>
      <c r="AC106" s="402"/>
      <c r="AD106" s="484"/>
      <c r="AE106" s="182"/>
    </row>
    <row r="107" spans="1:31" s="34" customFormat="1" ht="42" customHeight="1">
      <c r="A107" s="312"/>
      <c r="B107" s="312"/>
      <c r="C107" s="27" t="s">
        <v>208</v>
      </c>
      <c r="D107" s="380"/>
      <c r="E107" s="324"/>
      <c r="F107" s="394"/>
      <c r="G107" s="330"/>
      <c r="H107" s="33"/>
      <c r="I107" s="106"/>
      <c r="J107" s="324"/>
      <c r="K107" s="318"/>
      <c r="L107" s="465"/>
      <c r="M107" s="465"/>
      <c r="N107" s="312"/>
      <c r="O107" s="465"/>
      <c r="P107" s="468"/>
      <c r="Q107" s="465"/>
      <c r="R107" s="465"/>
      <c r="S107" s="191"/>
      <c r="T107" s="191"/>
      <c r="U107" s="191"/>
      <c r="V107" s="491"/>
      <c r="W107" s="191"/>
      <c r="X107" s="191"/>
      <c r="Y107" s="333"/>
      <c r="Z107" s="27"/>
      <c r="AA107" s="32"/>
      <c r="AB107" s="32"/>
      <c r="AC107" s="403"/>
      <c r="AD107" s="485"/>
      <c r="AE107" s="106"/>
    </row>
    <row r="108" spans="1:31" s="34" customFormat="1" ht="33.75" customHeight="1">
      <c r="A108" s="310">
        <v>37</v>
      </c>
      <c r="B108" s="310" t="s">
        <v>470</v>
      </c>
      <c r="C108" s="27" t="s">
        <v>471</v>
      </c>
      <c r="D108" s="378" t="s">
        <v>472</v>
      </c>
      <c r="E108" s="322" t="s">
        <v>473</v>
      </c>
      <c r="F108" s="325">
        <v>45111</v>
      </c>
      <c r="G108" s="328">
        <v>76615</v>
      </c>
      <c r="H108" s="33"/>
      <c r="I108" s="322">
        <v>1</v>
      </c>
      <c r="J108" s="322" t="s">
        <v>474</v>
      </c>
      <c r="K108" s="316">
        <f>G108</f>
        <v>76615</v>
      </c>
      <c r="L108" s="463">
        <v>45113</v>
      </c>
      <c r="M108" s="322" t="s">
        <v>475</v>
      </c>
      <c r="N108" s="310" t="s">
        <v>101</v>
      </c>
      <c r="O108" s="463" t="s">
        <v>476</v>
      </c>
      <c r="P108" s="466" t="s">
        <v>102</v>
      </c>
      <c r="Q108" s="463">
        <v>45181</v>
      </c>
      <c r="R108" s="463">
        <v>45195</v>
      </c>
      <c r="S108" s="463">
        <v>45260</v>
      </c>
      <c r="T108" s="463" t="s">
        <v>477</v>
      </c>
      <c r="U108" s="463">
        <v>45176</v>
      </c>
      <c r="V108" s="466" t="s">
        <v>106</v>
      </c>
      <c r="W108" s="401" t="s">
        <v>478</v>
      </c>
      <c r="X108" s="463">
        <v>45204</v>
      </c>
      <c r="Y108" s="331">
        <f>F108+90</f>
        <v>45201</v>
      </c>
      <c r="Z108" s="221" t="s">
        <v>479</v>
      </c>
      <c r="AA108" s="245">
        <v>45040</v>
      </c>
      <c r="AB108" s="221" t="s">
        <v>50</v>
      </c>
      <c r="AC108" s="401">
        <f>Y108+90</f>
        <v>45291</v>
      </c>
      <c r="AD108" s="483" t="s">
        <v>480</v>
      </c>
      <c r="AE108" s="322" t="s">
        <v>481</v>
      </c>
    </row>
    <row r="109" spans="1:31" s="34" customFormat="1" ht="36.75" customHeight="1">
      <c r="A109" s="311"/>
      <c r="B109" s="311"/>
      <c r="C109" s="28" t="s">
        <v>482</v>
      </c>
      <c r="D109" s="379"/>
      <c r="E109" s="323"/>
      <c r="F109" s="326"/>
      <c r="G109" s="329"/>
      <c r="H109" s="33"/>
      <c r="I109" s="323"/>
      <c r="J109" s="323"/>
      <c r="K109" s="311"/>
      <c r="L109" s="323"/>
      <c r="M109" s="323"/>
      <c r="N109" s="311"/>
      <c r="O109" s="464"/>
      <c r="P109" s="467"/>
      <c r="Q109" s="464"/>
      <c r="R109" s="464"/>
      <c r="S109" s="464"/>
      <c r="T109" s="464"/>
      <c r="U109" s="464"/>
      <c r="V109" s="467"/>
      <c r="W109" s="402"/>
      <c r="X109" s="464"/>
      <c r="Y109" s="332"/>
      <c r="Z109" s="27"/>
      <c r="AA109" s="32"/>
      <c r="AB109" s="32"/>
      <c r="AC109" s="402"/>
      <c r="AD109" s="484"/>
      <c r="AE109" s="323"/>
    </row>
    <row r="110" spans="1:31" s="34" customFormat="1" ht="41.25" customHeight="1">
      <c r="A110" s="312"/>
      <c r="B110" s="312"/>
      <c r="C110" s="27" t="s">
        <v>483</v>
      </c>
      <c r="D110" s="380"/>
      <c r="E110" s="324"/>
      <c r="F110" s="327"/>
      <c r="G110" s="330"/>
      <c r="H110" s="33"/>
      <c r="I110" s="324"/>
      <c r="J110" s="324"/>
      <c r="K110" s="312"/>
      <c r="L110" s="324"/>
      <c r="M110" s="324"/>
      <c r="N110" s="312"/>
      <c r="O110" s="465"/>
      <c r="P110" s="468"/>
      <c r="Q110" s="465"/>
      <c r="R110" s="465"/>
      <c r="S110" s="465"/>
      <c r="T110" s="465"/>
      <c r="U110" s="465"/>
      <c r="V110" s="468"/>
      <c r="W110" s="403"/>
      <c r="X110" s="465"/>
      <c r="Y110" s="333"/>
      <c r="Z110" s="27"/>
      <c r="AA110" s="32"/>
      <c r="AB110" s="32"/>
      <c r="AC110" s="403"/>
      <c r="AD110" s="485"/>
      <c r="AE110" s="324"/>
    </row>
    <row r="111" spans="1:31" s="34" customFormat="1" ht="42.75" customHeight="1">
      <c r="A111" s="579">
        <v>38</v>
      </c>
      <c r="B111" s="387" t="s">
        <v>484</v>
      </c>
      <c r="C111" s="27" t="s">
        <v>485</v>
      </c>
      <c r="D111" s="378" t="s">
        <v>486</v>
      </c>
      <c r="E111" s="322" t="s">
        <v>487</v>
      </c>
      <c r="F111" s="325">
        <v>45111</v>
      </c>
      <c r="G111" s="328">
        <v>332700</v>
      </c>
      <c r="H111" s="33"/>
      <c r="I111" s="322">
        <v>1</v>
      </c>
      <c r="J111" s="322" t="s">
        <v>488</v>
      </c>
      <c r="K111" s="328">
        <f>G111</f>
        <v>332700</v>
      </c>
      <c r="L111" s="463">
        <v>45113</v>
      </c>
      <c r="M111" s="463" t="s">
        <v>489</v>
      </c>
      <c r="N111" s="310" t="s">
        <v>101</v>
      </c>
      <c r="O111" s="463" t="s">
        <v>490</v>
      </c>
      <c r="P111" s="466" t="s">
        <v>102</v>
      </c>
      <c r="Q111" s="463">
        <v>45148</v>
      </c>
      <c r="R111" s="463">
        <v>45148</v>
      </c>
      <c r="S111" s="463">
        <v>45350</v>
      </c>
      <c r="T111" s="463" t="s">
        <v>1313</v>
      </c>
      <c r="U111" s="463">
        <v>45300</v>
      </c>
      <c r="V111" s="466" t="s">
        <v>106</v>
      </c>
      <c r="W111" s="401" t="s">
        <v>1314</v>
      </c>
      <c r="X111" s="463">
        <v>45309</v>
      </c>
      <c r="Y111" s="331">
        <f>F111+60</f>
        <v>45171</v>
      </c>
      <c r="Z111" s="27"/>
      <c r="AA111" s="32"/>
      <c r="AB111" s="32"/>
      <c r="AC111" s="401">
        <f>Y111+90</f>
        <v>45261</v>
      </c>
      <c r="AD111" s="483" t="s">
        <v>491</v>
      </c>
      <c r="AE111" s="322" t="s">
        <v>481</v>
      </c>
    </row>
    <row r="112" spans="1:31" s="34" customFormat="1" ht="40.5" customHeight="1">
      <c r="A112" s="580"/>
      <c r="B112" s="387"/>
      <c r="C112" s="297" t="s">
        <v>492</v>
      </c>
      <c r="D112" s="379"/>
      <c r="E112" s="323"/>
      <c r="F112" s="326"/>
      <c r="G112" s="329"/>
      <c r="H112" s="33"/>
      <c r="I112" s="323"/>
      <c r="J112" s="323"/>
      <c r="K112" s="329"/>
      <c r="L112" s="464"/>
      <c r="M112" s="464"/>
      <c r="N112" s="311"/>
      <c r="O112" s="464"/>
      <c r="P112" s="467"/>
      <c r="Q112" s="464"/>
      <c r="R112" s="464"/>
      <c r="S112" s="464"/>
      <c r="T112" s="464"/>
      <c r="U112" s="464"/>
      <c r="V112" s="467"/>
      <c r="W112" s="402"/>
      <c r="X112" s="464"/>
      <c r="Y112" s="332"/>
      <c r="Z112" s="27"/>
      <c r="AA112" s="32"/>
      <c r="AB112" s="32"/>
      <c r="AC112" s="402"/>
      <c r="AD112" s="484"/>
      <c r="AE112" s="323"/>
    </row>
    <row r="113" spans="1:31" s="34" customFormat="1" ht="54" customHeight="1">
      <c r="A113" s="581"/>
      <c r="B113" s="387"/>
      <c r="C113" s="27" t="s">
        <v>493</v>
      </c>
      <c r="D113" s="380"/>
      <c r="E113" s="324"/>
      <c r="F113" s="327"/>
      <c r="G113" s="330"/>
      <c r="H113" s="33"/>
      <c r="I113" s="324"/>
      <c r="J113" s="324"/>
      <c r="K113" s="330"/>
      <c r="L113" s="465"/>
      <c r="M113" s="465"/>
      <c r="N113" s="312"/>
      <c r="O113" s="465"/>
      <c r="P113" s="468"/>
      <c r="Q113" s="465"/>
      <c r="R113" s="465"/>
      <c r="S113" s="465"/>
      <c r="T113" s="465"/>
      <c r="U113" s="465"/>
      <c r="V113" s="468"/>
      <c r="W113" s="403"/>
      <c r="X113" s="465"/>
      <c r="Y113" s="333"/>
      <c r="Z113" s="27"/>
      <c r="AA113" s="32"/>
      <c r="AB113" s="32"/>
      <c r="AC113" s="403"/>
      <c r="AD113" s="485"/>
      <c r="AE113" s="324"/>
    </row>
    <row r="114" spans="1:31" s="34" customFormat="1" ht="21" customHeight="1">
      <c r="A114" s="310">
        <v>39</v>
      </c>
      <c r="B114" s="358" t="s">
        <v>494</v>
      </c>
      <c r="C114" s="27" t="s">
        <v>495</v>
      </c>
      <c r="D114" s="378" t="s">
        <v>496</v>
      </c>
      <c r="E114" s="322" t="s">
        <v>497</v>
      </c>
      <c r="F114" s="325">
        <v>45112</v>
      </c>
      <c r="G114" s="328">
        <v>149632</v>
      </c>
      <c r="H114" s="33"/>
      <c r="I114" s="322">
        <v>2</v>
      </c>
      <c r="J114" s="322" t="s">
        <v>498</v>
      </c>
      <c r="K114" s="316">
        <v>85632</v>
      </c>
      <c r="L114" s="463" t="s">
        <v>499</v>
      </c>
      <c r="M114" s="463" t="s">
        <v>500</v>
      </c>
      <c r="N114" s="310" t="s">
        <v>101</v>
      </c>
      <c r="O114" s="337" t="s">
        <v>501</v>
      </c>
      <c r="P114" s="466" t="s">
        <v>102</v>
      </c>
      <c r="Q114" s="463">
        <v>45188</v>
      </c>
      <c r="R114" s="463"/>
      <c r="S114" s="172"/>
      <c r="T114" s="463" t="s">
        <v>1349</v>
      </c>
      <c r="U114" s="463">
        <v>45321</v>
      </c>
      <c r="V114" s="498" t="s">
        <v>133</v>
      </c>
      <c r="W114" s="401" t="s">
        <v>1406</v>
      </c>
      <c r="X114" s="463">
        <v>45350</v>
      </c>
      <c r="Y114" s="331">
        <f>F114+180</f>
        <v>45292</v>
      </c>
      <c r="Z114" s="221" t="s">
        <v>666</v>
      </c>
      <c r="AA114" s="128">
        <v>45289</v>
      </c>
      <c r="AB114" s="128">
        <f>Y114+15</f>
        <v>45307</v>
      </c>
      <c r="AC114" s="401">
        <f>Y114+90</f>
        <v>45382</v>
      </c>
      <c r="AD114" s="483" t="s">
        <v>502</v>
      </c>
      <c r="AE114" s="105"/>
    </row>
    <row r="115" spans="1:31" s="34" customFormat="1" ht="36" customHeight="1">
      <c r="A115" s="311"/>
      <c r="B115" s="359"/>
      <c r="C115" s="28" t="s">
        <v>503</v>
      </c>
      <c r="D115" s="379"/>
      <c r="E115" s="323"/>
      <c r="F115" s="326"/>
      <c r="G115" s="329"/>
      <c r="H115" s="33"/>
      <c r="I115" s="323"/>
      <c r="J115" s="324"/>
      <c r="K115" s="318"/>
      <c r="L115" s="465"/>
      <c r="M115" s="464"/>
      <c r="N115" s="311"/>
      <c r="O115" s="338"/>
      <c r="P115" s="468"/>
      <c r="Q115" s="465"/>
      <c r="R115" s="465"/>
      <c r="S115" s="183"/>
      <c r="T115" s="464"/>
      <c r="U115" s="464"/>
      <c r="V115" s="499"/>
      <c r="W115" s="402"/>
      <c r="X115" s="464"/>
      <c r="Y115" s="332"/>
      <c r="Z115" s="27"/>
      <c r="AA115" s="32"/>
      <c r="AB115" s="32"/>
      <c r="AC115" s="402"/>
      <c r="AD115" s="484"/>
      <c r="AE115" s="182"/>
    </row>
    <row r="116" spans="1:31" s="34" customFormat="1" ht="59.25" customHeight="1">
      <c r="A116" s="312"/>
      <c r="B116" s="360"/>
      <c r="C116" s="27" t="s">
        <v>504</v>
      </c>
      <c r="D116" s="380"/>
      <c r="E116" s="324"/>
      <c r="F116" s="327"/>
      <c r="G116" s="330"/>
      <c r="H116" s="33"/>
      <c r="I116" s="324"/>
      <c r="J116" s="131" t="s">
        <v>505</v>
      </c>
      <c r="K116" s="134">
        <f>31500+32500</f>
        <v>64000</v>
      </c>
      <c r="L116" s="104">
        <v>45204</v>
      </c>
      <c r="M116" s="465"/>
      <c r="N116" s="312"/>
      <c r="O116" s="339"/>
      <c r="P116" s="192"/>
      <c r="Q116" s="191"/>
      <c r="R116" s="191"/>
      <c r="S116" s="191"/>
      <c r="T116" s="465"/>
      <c r="U116" s="465"/>
      <c r="V116" s="500"/>
      <c r="W116" s="403"/>
      <c r="X116" s="465"/>
      <c r="Y116" s="333"/>
      <c r="Z116" s="27"/>
      <c r="AA116" s="32"/>
      <c r="AB116" s="32"/>
      <c r="AC116" s="403"/>
      <c r="AD116" s="485"/>
      <c r="AE116" s="106"/>
    </row>
    <row r="117" spans="1:31" s="34" customFormat="1" ht="39.75" customHeight="1">
      <c r="A117" s="310">
        <v>40</v>
      </c>
      <c r="B117" s="358" t="s">
        <v>506</v>
      </c>
      <c r="C117" s="27" t="s">
        <v>507</v>
      </c>
      <c r="D117" s="378" t="s">
        <v>508</v>
      </c>
      <c r="E117" s="322" t="s">
        <v>509</v>
      </c>
      <c r="F117" s="325">
        <v>45115</v>
      </c>
      <c r="G117" s="328">
        <v>89410</v>
      </c>
      <c r="H117" s="33"/>
      <c r="I117" s="322">
        <v>1</v>
      </c>
      <c r="J117" s="322" t="s">
        <v>510</v>
      </c>
      <c r="K117" s="316">
        <f>G117</f>
        <v>89410</v>
      </c>
      <c r="L117" s="463">
        <v>45117</v>
      </c>
      <c r="M117" s="463" t="s">
        <v>511</v>
      </c>
      <c r="N117" s="310" t="s">
        <v>101</v>
      </c>
      <c r="O117" s="463" t="s">
        <v>512</v>
      </c>
      <c r="P117" s="466" t="s">
        <v>102</v>
      </c>
      <c r="Q117" s="463">
        <v>45173</v>
      </c>
      <c r="R117" s="463">
        <v>45174</v>
      </c>
      <c r="S117" s="463">
        <v>45329</v>
      </c>
      <c r="T117" s="463" t="s">
        <v>513</v>
      </c>
      <c r="U117" s="463">
        <v>45169</v>
      </c>
      <c r="V117" s="466" t="s">
        <v>106</v>
      </c>
      <c r="W117" s="401" t="s">
        <v>1088</v>
      </c>
      <c r="X117" s="463">
        <v>45257</v>
      </c>
      <c r="Y117" s="331">
        <f>F117+65</f>
        <v>45180</v>
      </c>
      <c r="Z117" s="221" t="s">
        <v>514</v>
      </c>
      <c r="AA117" s="128">
        <v>45125</v>
      </c>
      <c r="AB117" s="128" t="s">
        <v>50</v>
      </c>
      <c r="AC117" s="401">
        <f>Y117+90</f>
        <v>45270</v>
      </c>
      <c r="AD117" s="483" t="s">
        <v>515</v>
      </c>
      <c r="AE117" s="322" t="s">
        <v>1177</v>
      </c>
    </row>
    <row r="118" spans="1:31" s="34" customFormat="1" ht="34.5" customHeight="1">
      <c r="A118" s="311"/>
      <c r="B118" s="359"/>
      <c r="C118" s="28" t="s">
        <v>221</v>
      </c>
      <c r="D118" s="379"/>
      <c r="E118" s="323"/>
      <c r="F118" s="326"/>
      <c r="G118" s="329"/>
      <c r="H118" s="33"/>
      <c r="I118" s="323"/>
      <c r="J118" s="323"/>
      <c r="K118" s="317"/>
      <c r="L118" s="464"/>
      <c r="M118" s="464"/>
      <c r="N118" s="311"/>
      <c r="O118" s="464"/>
      <c r="P118" s="467"/>
      <c r="Q118" s="464"/>
      <c r="R118" s="464"/>
      <c r="S118" s="464"/>
      <c r="T118" s="464"/>
      <c r="U118" s="464"/>
      <c r="V118" s="467"/>
      <c r="W118" s="402"/>
      <c r="X118" s="464"/>
      <c r="Y118" s="332"/>
      <c r="Z118" s="27"/>
      <c r="AA118" s="32"/>
      <c r="AB118" s="32"/>
      <c r="AC118" s="402"/>
      <c r="AD118" s="484"/>
      <c r="AE118" s="323"/>
    </row>
    <row r="119" spans="1:31" s="34" customFormat="1" ht="44.25" customHeight="1">
      <c r="A119" s="312"/>
      <c r="B119" s="360"/>
      <c r="C119" s="27" t="s">
        <v>222</v>
      </c>
      <c r="D119" s="380"/>
      <c r="E119" s="324"/>
      <c r="F119" s="327"/>
      <c r="G119" s="330"/>
      <c r="H119" s="33"/>
      <c r="I119" s="324"/>
      <c r="J119" s="324"/>
      <c r="K119" s="318"/>
      <c r="L119" s="465"/>
      <c r="M119" s="465"/>
      <c r="N119" s="312"/>
      <c r="O119" s="465"/>
      <c r="P119" s="468"/>
      <c r="Q119" s="465"/>
      <c r="R119" s="465"/>
      <c r="S119" s="465"/>
      <c r="T119" s="465"/>
      <c r="U119" s="465"/>
      <c r="V119" s="468"/>
      <c r="W119" s="403"/>
      <c r="X119" s="465"/>
      <c r="Y119" s="333"/>
      <c r="Z119" s="27"/>
      <c r="AA119" s="32"/>
      <c r="AB119" s="32"/>
      <c r="AC119" s="403"/>
      <c r="AD119" s="485"/>
      <c r="AE119" s="324"/>
    </row>
    <row r="120" spans="1:31" s="34" customFormat="1" ht="34.5" customHeight="1">
      <c r="A120" s="310">
        <v>41</v>
      </c>
      <c r="B120" s="358" t="s">
        <v>516</v>
      </c>
      <c r="C120" s="27" t="s">
        <v>517</v>
      </c>
      <c r="D120" s="378" t="s">
        <v>518</v>
      </c>
      <c r="E120" s="322" t="s">
        <v>519</v>
      </c>
      <c r="F120" s="325">
        <v>45118</v>
      </c>
      <c r="G120" s="328">
        <v>210100</v>
      </c>
      <c r="H120" s="33"/>
      <c r="I120" s="322">
        <v>1</v>
      </c>
      <c r="J120" s="322" t="s">
        <v>520</v>
      </c>
      <c r="K120" s="316">
        <f>G120</f>
        <v>210100</v>
      </c>
      <c r="L120" s="463">
        <v>45126</v>
      </c>
      <c r="M120" s="463" t="s">
        <v>521</v>
      </c>
      <c r="N120" s="310" t="s">
        <v>101</v>
      </c>
      <c r="O120" s="463" t="s">
        <v>522</v>
      </c>
      <c r="P120" s="466" t="s">
        <v>102</v>
      </c>
      <c r="Q120" s="463">
        <v>45226</v>
      </c>
      <c r="R120" s="463">
        <v>45229</v>
      </c>
      <c r="S120" s="463">
        <v>45261</v>
      </c>
      <c r="T120" s="463" t="s">
        <v>1009</v>
      </c>
      <c r="U120" s="463">
        <v>45210</v>
      </c>
      <c r="V120" s="466" t="s">
        <v>106</v>
      </c>
      <c r="W120" s="486" t="s">
        <v>322</v>
      </c>
      <c r="X120" s="463"/>
      <c r="Y120" s="331">
        <f>F120+150</f>
        <v>45268</v>
      </c>
      <c r="Z120" s="221" t="s">
        <v>523</v>
      </c>
      <c r="AA120" s="243">
        <v>45120</v>
      </c>
      <c r="AB120" s="128" t="s">
        <v>157</v>
      </c>
      <c r="AC120" s="401">
        <f>Y120+90</f>
        <v>45358</v>
      </c>
      <c r="AD120" s="483" t="s">
        <v>524</v>
      </c>
      <c r="AE120" s="105"/>
    </row>
    <row r="121" spans="1:31" s="34" customFormat="1" ht="27.75" customHeight="1">
      <c r="A121" s="311"/>
      <c r="B121" s="359"/>
      <c r="C121" s="28" t="s">
        <v>129</v>
      </c>
      <c r="D121" s="379"/>
      <c r="E121" s="323"/>
      <c r="F121" s="326"/>
      <c r="G121" s="329"/>
      <c r="H121" s="33"/>
      <c r="I121" s="323"/>
      <c r="J121" s="323"/>
      <c r="K121" s="311"/>
      <c r="L121" s="464"/>
      <c r="M121" s="464"/>
      <c r="N121" s="311"/>
      <c r="O121" s="464"/>
      <c r="P121" s="467"/>
      <c r="Q121" s="464"/>
      <c r="R121" s="464"/>
      <c r="S121" s="464"/>
      <c r="T121" s="464"/>
      <c r="U121" s="464"/>
      <c r="V121" s="467"/>
      <c r="W121" s="487"/>
      <c r="X121" s="464"/>
      <c r="Y121" s="332"/>
      <c r="Z121" s="27"/>
      <c r="AA121" s="32"/>
      <c r="AB121" s="32"/>
      <c r="AC121" s="402"/>
      <c r="AD121" s="484"/>
      <c r="AE121" s="182"/>
    </row>
    <row r="122" spans="1:31" s="34" customFormat="1" ht="49.5" customHeight="1">
      <c r="A122" s="312"/>
      <c r="B122" s="360"/>
      <c r="C122" s="27" t="s">
        <v>333</v>
      </c>
      <c r="D122" s="380"/>
      <c r="E122" s="324"/>
      <c r="F122" s="327"/>
      <c r="G122" s="330"/>
      <c r="H122" s="33"/>
      <c r="I122" s="324"/>
      <c r="J122" s="324"/>
      <c r="K122" s="312"/>
      <c r="L122" s="465"/>
      <c r="M122" s="465"/>
      <c r="N122" s="312"/>
      <c r="O122" s="465"/>
      <c r="P122" s="468"/>
      <c r="Q122" s="465"/>
      <c r="R122" s="465"/>
      <c r="S122" s="465"/>
      <c r="T122" s="465"/>
      <c r="U122" s="465"/>
      <c r="V122" s="468"/>
      <c r="W122" s="488"/>
      <c r="X122" s="465"/>
      <c r="Y122" s="333"/>
      <c r="Z122" s="27"/>
      <c r="AA122" s="32"/>
      <c r="AB122" s="32"/>
      <c r="AC122" s="403"/>
      <c r="AD122" s="485"/>
      <c r="AE122" s="106"/>
    </row>
    <row r="123" spans="1:31" s="34" customFormat="1" ht="37.5" customHeight="1">
      <c r="A123" s="310">
        <v>42</v>
      </c>
      <c r="B123" s="358" t="s">
        <v>525</v>
      </c>
      <c r="C123" s="27" t="s">
        <v>526</v>
      </c>
      <c r="D123" s="378" t="s">
        <v>527</v>
      </c>
      <c r="E123" s="322" t="s">
        <v>528</v>
      </c>
      <c r="F123" s="325">
        <v>45118</v>
      </c>
      <c r="G123" s="328">
        <v>200000</v>
      </c>
      <c r="H123" s="33"/>
      <c r="I123" s="322">
        <v>1</v>
      </c>
      <c r="J123" s="322" t="s">
        <v>529</v>
      </c>
      <c r="K123" s="316">
        <f>G123</f>
        <v>200000</v>
      </c>
      <c r="L123" s="463">
        <v>45118</v>
      </c>
      <c r="M123" s="463" t="s">
        <v>530</v>
      </c>
      <c r="N123" s="310" t="s">
        <v>101</v>
      </c>
      <c r="O123" s="463" t="s">
        <v>531</v>
      </c>
      <c r="P123" s="466" t="s">
        <v>102</v>
      </c>
      <c r="Q123" s="463">
        <v>45175</v>
      </c>
      <c r="R123" s="463">
        <v>45175</v>
      </c>
      <c r="S123" s="463">
        <v>45260</v>
      </c>
      <c r="T123" s="463" t="s">
        <v>532</v>
      </c>
      <c r="U123" s="570">
        <v>45209</v>
      </c>
      <c r="V123" s="466" t="s">
        <v>106</v>
      </c>
      <c r="W123" s="515" t="s">
        <v>1084</v>
      </c>
      <c r="X123" s="463"/>
      <c r="Y123" s="331">
        <f>F123+67</f>
        <v>45185</v>
      </c>
      <c r="Z123" s="221" t="s">
        <v>533</v>
      </c>
      <c r="AA123" s="128">
        <v>45125</v>
      </c>
      <c r="AB123" s="128" t="s">
        <v>50</v>
      </c>
      <c r="AC123" s="401">
        <f>Y123+90</f>
        <v>45275</v>
      </c>
      <c r="AD123" s="483" t="s">
        <v>524</v>
      </c>
      <c r="AE123" s="322"/>
    </row>
    <row r="124" spans="1:31" s="34" customFormat="1" ht="27.75" customHeight="1">
      <c r="A124" s="311"/>
      <c r="B124" s="359"/>
      <c r="C124" s="28" t="s">
        <v>129</v>
      </c>
      <c r="D124" s="379"/>
      <c r="E124" s="323"/>
      <c r="F124" s="326"/>
      <c r="G124" s="329"/>
      <c r="H124" s="33"/>
      <c r="I124" s="323"/>
      <c r="J124" s="323"/>
      <c r="K124" s="317"/>
      <c r="L124" s="464"/>
      <c r="M124" s="464"/>
      <c r="N124" s="311"/>
      <c r="O124" s="464"/>
      <c r="P124" s="467"/>
      <c r="Q124" s="464"/>
      <c r="R124" s="464"/>
      <c r="S124" s="464"/>
      <c r="T124" s="464"/>
      <c r="U124" s="571"/>
      <c r="V124" s="467"/>
      <c r="W124" s="516"/>
      <c r="X124" s="464"/>
      <c r="Y124" s="332"/>
      <c r="Z124" s="27"/>
      <c r="AA124" s="32"/>
      <c r="AB124" s="32"/>
      <c r="AC124" s="402"/>
      <c r="AD124" s="484"/>
      <c r="AE124" s="323"/>
    </row>
    <row r="125" spans="1:31" s="34" customFormat="1" ht="70.5" customHeight="1">
      <c r="A125" s="312"/>
      <c r="B125" s="360"/>
      <c r="C125" s="27" t="s">
        <v>333</v>
      </c>
      <c r="D125" s="380"/>
      <c r="E125" s="324"/>
      <c r="F125" s="327"/>
      <c r="G125" s="330"/>
      <c r="H125" s="33"/>
      <c r="I125" s="324"/>
      <c r="J125" s="324"/>
      <c r="K125" s="318"/>
      <c r="L125" s="465"/>
      <c r="M125" s="465"/>
      <c r="N125" s="312"/>
      <c r="O125" s="465"/>
      <c r="P125" s="468"/>
      <c r="Q125" s="465"/>
      <c r="R125" s="465"/>
      <c r="S125" s="465"/>
      <c r="T125" s="465"/>
      <c r="U125" s="572"/>
      <c r="V125" s="468"/>
      <c r="W125" s="517"/>
      <c r="X125" s="465"/>
      <c r="Y125" s="333"/>
      <c r="Z125" s="27"/>
      <c r="AA125" s="32"/>
      <c r="AB125" s="32"/>
      <c r="AC125" s="403"/>
      <c r="AD125" s="485"/>
      <c r="AE125" s="324"/>
    </row>
    <row r="126" spans="1:31" s="34" customFormat="1" ht="24.75" customHeight="1">
      <c r="A126" s="310">
        <v>43</v>
      </c>
      <c r="B126" s="358" t="s">
        <v>534</v>
      </c>
      <c r="C126" s="27" t="s">
        <v>535</v>
      </c>
      <c r="D126" s="378" t="s">
        <v>536</v>
      </c>
      <c r="E126" s="322" t="s">
        <v>537</v>
      </c>
      <c r="F126" s="325">
        <v>45120</v>
      </c>
      <c r="G126" s="328">
        <v>224250</v>
      </c>
      <c r="H126" s="33"/>
      <c r="I126" s="322">
        <v>1</v>
      </c>
      <c r="J126" s="322" t="s">
        <v>538</v>
      </c>
      <c r="K126" s="316">
        <f>G126</f>
        <v>224250</v>
      </c>
      <c r="L126" s="463">
        <v>45126</v>
      </c>
      <c r="M126" s="463" t="s">
        <v>539</v>
      </c>
      <c r="N126" s="310" t="s">
        <v>101</v>
      </c>
      <c r="O126" s="463" t="s">
        <v>540</v>
      </c>
      <c r="P126" s="466" t="s">
        <v>102</v>
      </c>
      <c r="Q126" s="463">
        <v>45141</v>
      </c>
      <c r="R126" s="463">
        <v>45142</v>
      </c>
      <c r="S126" s="463"/>
      <c r="T126" s="463"/>
      <c r="U126" s="463"/>
      <c r="V126" s="510" t="s">
        <v>270</v>
      </c>
      <c r="W126" s="463"/>
      <c r="X126" s="463"/>
      <c r="Y126" s="331">
        <f>F126+60</f>
        <v>45180</v>
      </c>
      <c r="Z126" s="27"/>
      <c r="AA126" s="32"/>
      <c r="AB126" s="32"/>
      <c r="AC126" s="401">
        <f>Y126+90</f>
        <v>45270</v>
      </c>
      <c r="AD126" s="483" t="s">
        <v>541</v>
      </c>
      <c r="AE126" s="105"/>
    </row>
    <row r="127" spans="1:31" s="34" customFormat="1" ht="33.75" customHeight="1">
      <c r="A127" s="311"/>
      <c r="B127" s="359"/>
      <c r="C127" s="28" t="s">
        <v>542</v>
      </c>
      <c r="D127" s="379"/>
      <c r="E127" s="323"/>
      <c r="F127" s="326"/>
      <c r="G127" s="329"/>
      <c r="H127" s="33"/>
      <c r="I127" s="323"/>
      <c r="J127" s="323"/>
      <c r="K127" s="317"/>
      <c r="L127" s="464"/>
      <c r="M127" s="464"/>
      <c r="N127" s="311"/>
      <c r="O127" s="464"/>
      <c r="P127" s="467"/>
      <c r="Q127" s="464"/>
      <c r="R127" s="464"/>
      <c r="S127" s="464"/>
      <c r="T127" s="464"/>
      <c r="U127" s="464"/>
      <c r="V127" s="511"/>
      <c r="W127" s="464"/>
      <c r="X127" s="464"/>
      <c r="Y127" s="332"/>
      <c r="Z127" s="27"/>
      <c r="AA127" s="32"/>
      <c r="AB127" s="32"/>
      <c r="AC127" s="402"/>
      <c r="AD127" s="484"/>
      <c r="AE127" s="182"/>
    </row>
    <row r="128" spans="1:31" s="34" customFormat="1" ht="42" customHeight="1">
      <c r="A128" s="312"/>
      <c r="B128" s="360"/>
      <c r="C128" s="27" t="s">
        <v>543</v>
      </c>
      <c r="D128" s="380"/>
      <c r="E128" s="324"/>
      <c r="F128" s="327"/>
      <c r="G128" s="330"/>
      <c r="H128" s="33"/>
      <c r="I128" s="324"/>
      <c r="J128" s="324"/>
      <c r="K128" s="318"/>
      <c r="L128" s="465"/>
      <c r="M128" s="465"/>
      <c r="N128" s="312"/>
      <c r="O128" s="465"/>
      <c r="P128" s="468"/>
      <c r="Q128" s="465"/>
      <c r="R128" s="465"/>
      <c r="S128" s="465"/>
      <c r="T128" s="465"/>
      <c r="U128" s="465"/>
      <c r="V128" s="512"/>
      <c r="W128" s="465"/>
      <c r="X128" s="465"/>
      <c r="Y128" s="333"/>
      <c r="Z128" s="27"/>
      <c r="AA128" s="32"/>
      <c r="AB128" s="32"/>
      <c r="AC128" s="403"/>
      <c r="AD128" s="485"/>
      <c r="AE128" s="106"/>
    </row>
    <row r="129" spans="1:31" s="34" customFormat="1" ht="36" customHeight="1">
      <c r="A129" s="310">
        <v>44</v>
      </c>
      <c r="B129" s="358" t="s">
        <v>544</v>
      </c>
      <c r="C129" s="27" t="s">
        <v>545</v>
      </c>
      <c r="D129" s="378" t="s">
        <v>546</v>
      </c>
      <c r="E129" s="322" t="s">
        <v>547</v>
      </c>
      <c r="F129" s="325">
        <v>45127</v>
      </c>
      <c r="G129" s="328">
        <v>799881.24</v>
      </c>
      <c r="H129" s="33"/>
      <c r="I129" s="322">
        <v>3</v>
      </c>
      <c r="J129" s="27" t="s">
        <v>548</v>
      </c>
      <c r="K129" s="167">
        <v>464530.88</v>
      </c>
      <c r="L129" s="78">
        <v>45132</v>
      </c>
      <c r="M129" s="463" t="s">
        <v>549</v>
      </c>
      <c r="N129" s="310" t="s">
        <v>188</v>
      </c>
      <c r="O129" s="463" t="s">
        <v>550</v>
      </c>
      <c r="P129" s="466" t="s">
        <v>102</v>
      </c>
      <c r="Q129" s="501">
        <v>45322</v>
      </c>
      <c r="R129" s="501">
        <v>45348</v>
      </c>
      <c r="S129" s="501"/>
      <c r="T129" s="501" t="s">
        <v>1119</v>
      </c>
      <c r="U129" s="501">
        <v>45264</v>
      </c>
      <c r="V129" s="518" t="s">
        <v>106</v>
      </c>
      <c r="W129" s="507" t="s">
        <v>1297</v>
      </c>
      <c r="X129" s="463">
        <v>45296</v>
      </c>
      <c r="Y129" s="331">
        <f>F129+455</f>
        <v>45582</v>
      </c>
      <c r="Z129" s="221" t="s">
        <v>1074</v>
      </c>
      <c r="AA129" s="128">
        <v>45253</v>
      </c>
      <c r="AB129" s="128" t="s">
        <v>50</v>
      </c>
      <c r="AC129" s="401">
        <f>Y129+90</f>
        <v>45672</v>
      </c>
      <c r="AD129" s="483" t="s">
        <v>551</v>
      </c>
      <c r="AE129" s="322"/>
    </row>
    <row r="130" spans="1:31" s="34" customFormat="1" ht="38.25" customHeight="1">
      <c r="A130" s="311"/>
      <c r="B130" s="359"/>
      <c r="C130" s="300" t="s">
        <v>552</v>
      </c>
      <c r="D130" s="379"/>
      <c r="E130" s="323"/>
      <c r="F130" s="326"/>
      <c r="G130" s="329"/>
      <c r="H130" s="33"/>
      <c r="I130" s="323"/>
      <c r="J130" s="27" t="s">
        <v>1236</v>
      </c>
      <c r="K130" s="167">
        <v>167675.18</v>
      </c>
      <c r="L130" s="78">
        <v>45278</v>
      </c>
      <c r="M130" s="464"/>
      <c r="N130" s="311"/>
      <c r="O130" s="464"/>
      <c r="P130" s="468"/>
      <c r="Q130" s="501"/>
      <c r="R130" s="501"/>
      <c r="S130" s="501"/>
      <c r="T130" s="501"/>
      <c r="U130" s="501"/>
      <c r="V130" s="518"/>
      <c r="W130" s="507"/>
      <c r="X130" s="465"/>
      <c r="Y130" s="332"/>
      <c r="Z130" s="221" t="s">
        <v>1357</v>
      </c>
      <c r="AA130" s="128">
        <v>45318</v>
      </c>
      <c r="AB130" s="128" t="s">
        <v>157</v>
      </c>
      <c r="AC130" s="402"/>
      <c r="AD130" s="484"/>
      <c r="AE130" s="323"/>
    </row>
    <row r="131" spans="1:31" s="34" customFormat="1" ht="88.5" customHeight="1">
      <c r="A131" s="312"/>
      <c r="B131" s="360"/>
      <c r="C131" s="27" t="s">
        <v>104</v>
      </c>
      <c r="D131" s="380"/>
      <c r="E131" s="324"/>
      <c r="F131" s="327"/>
      <c r="G131" s="330"/>
      <c r="H131" s="33"/>
      <c r="I131" s="324"/>
      <c r="J131" s="27"/>
      <c r="K131" s="246"/>
      <c r="L131" s="118"/>
      <c r="M131" s="465"/>
      <c r="N131" s="312"/>
      <c r="O131" s="465"/>
      <c r="P131" s="305"/>
      <c r="Q131" s="191"/>
      <c r="R131" s="191"/>
      <c r="S131" s="191"/>
      <c r="T131" s="191"/>
      <c r="U131" s="191"/>
      <c r="V131" s="192"/>
      <c r="W131" s="191"/>
      <c r="X131" s="191"/>
      <c r="Y131" s="333"/>
      <c r="Z131" s="27"/>
      <c r="AA131" s="32"/>
      <c r="AB131" s="32"/>
      <c r="AC131" s="403"/>
      <c r="AD131" s="485"/>
      <c r="AE131" s="324"/>
    </row>
    <row r="132" spans="1:31" s="34" customFormat="1" ht="38.25" customHeight="1">
      <c r="A132" s="310">
        <v>45</v>
      </c>
      <c r="B132" s="358" t="s">
        <v>553</v>
      </c>
      <c r="C132" s="27" t="s">
        <v>554</v>
      </c>
      <c r="D132" s="378" t="s">
        <v>555</v>
      </c>
      <c r="E132" s="322" t="s">
        <v>556</v>
      </c>
      <c r="F132" s="325">
        <v>45127</v>
      </c>
      <c r="G132" s="328">
        <v>279296</v>
      </c>
      <c r="H132" s="33"/>
      <c r="I132" s="322">
        <v>1</v>
      </c>
      <c r="J132" s="322" t="s">
        <v>557</v>
      </c>
      <c r="K132" s="316">
        <f>G132</f>
        <v>279296</v>
      </c>
      <c r="L132" s="463">
        <v>45127</v>
      </c>
      <c r="M132" s="463" t="s">
        <v>558</v>
      </c>
      <c r="N132" s="310" t="s">
        <v>101</v>
      </c>
      <c r="O132" s="463" t="s">
        <v>559</v>
      </c>
      <c r="P132" s="173"/>
      <c r="Q132" s="172"/>
      <c r="R132" s="172"/>
      <c r="S132" s="172"/>
      <c r="T132" s="172"/>
      <c r="U132" s="172"/>
      <c r="V132" s="510" t="s">
        <v>270</v>
      </c>
      <c r="W132" s="173"/>
      <c r="X132" s="172"/>
      <c r="Y132" s="331">
        <f>F132+180</f>
        <v>45307</v>
      </c>
      <c r="Z132" s="221" t="s">
        <v>1036</v>
      </c>
      <c r="AA132" s="128">
        <v>45241</v>
      </c>
      <c r="AB132" s="128" t="s">
        <v>50</v>
      </c>
      <c r="AC132" s="401">
        <f>Y132+90</f>
        <v>45397</v>
      </c>
      <c r="AD132" s="483" t="s">
        <v>560</v>
      </c>
      <c r="AE132" s="105"/>
    </row>
    <row r="133" spans="1:31" s="34" customFormat="1" ht="37.5" customHeight="1">
      <c r="A133" s="311"/>
      <c r="B133" s="359"/>
      <c r="C133" s="28" t="s">
        <v>256</v>
      </c>
      <c r="D133" s="379"/>
      <c r="E133" s="323"/>
      <c r="F133" s="326"/>
      <c r="G133" s="329"/>
      <c r="H133" s="33"/>
      <c r="I133" s="323"/>
      <c r="J133" s="323"/>
      <c r="K133" s="311"/>
      <c r="L133" s="323"/>
      <c r="M133" s="464"/>
      <c r="N133" s="311"/>
      <c r="O133" s="464"/>
      <c r="P133" s="184"/>
      <c r="Q133" s="183"/>
      <c r="R133" s="183"/>
      <c r="S133" s="183"/>
      <c r="T133" s="183"/>
      <c r="U133" s="183"/>
      <c r="V133" s="511"/>
      <c r="W133" s="184"/>
      <c r="X133" s="183"/>
      <c r="Y133" s="332"/>
      <c r="Z133" s="27"/>
      <c r="AA133" s="32"/>
      <c r="AB133" s="32"/>
      <c r="AC133" s="402"/>
      <c r="AD133" s="484"/>
      <c r="AE133" s="182"/>
    </row>
    <row r="134" spans="1:31" s="34" customFormat="1" ht="87" customHeight="1">
      <c r="A134" s="312"/>
      <c r="B134" s="360"/>
      <c r="C134" s="27" t="s">
        <v>561</v>
      </c>
      <c r="D134" s="380"/>
      <c r="E134" s="324"/>
      <c r="F134" s="327"/>
      <c r="G134" s="330"/>
      <c r="H134" s="33"/>
      <c r="I134" s="324"/>
      <c r="J134" s="324"/>
      <c r="K134" s="312"/>
      <c r="L134" s="324"/>
      <c r="M134" s="465"/>
      <c r="N134" s="312"/>
      <c r="O134" s="465"/>
      <c r="P134" s="192"/>
      <c r="Q134" s="191"/>
      <c r="R134" s="191"/>
      <c r="S134" s="191"/>
      <c r="T134" s="191"/>
      <c r="U134" s="191"/>
      <c r="V134" s="512"/>
      <c r="W134" s="192"/>
      <c r="X134" s="191"/>
      <c r="Y134" s="333"/>
      <c r="Z134" s="27"/>
      <c r="AA134" s="32"/>
      <c r="AB134" s="32"/>
      <c r="AC134" s="403"/>
      <c r="AD134" s="485"/>
      <c r="AE134" s="106"/>
    </row>
    <row r="135" spans="1:31" s="34" customFormat="1" ht="39.75" customHeight="1">
      <c r="A135" s="310">
        <v>46</v>
      </c>
      <c r="B135" s="358" t="s">
        <v>562</v>
      </c>
      <c r="C135" s="27" t="s">
        <v>563</v>
      </c>
      <c r="D135" s="378" t="s">
        <v>564</v>
      </c>
      <c r="E135" s="322" t="s">
        <v>565</v>
      </c>
      <c r="F135" s="325">
        <v>45127</v>
      </c>
      <c r="G135" s="328">
        <v>81000</v>
      </c>
      <c r="H135" s="33"/>
      <c r="I135" s="322">
        <v>1</v>
      </c>
      <c r="J135" s="313" t="s">
        <v>566</v>
      </c>
      <c r="K135" s="316">
        <f>G135</f>
        <v>81000</v>
      </c>
      <c r="L135" s="463">
        <v>45127</v>
      </c>
      <c r="M135" s="313" t="s">
        <v>567</v>
      </c>
      <c r="N135" s="310" t="s">
        <v>101</v>
      </c>
      <c r="O135" s="463" t="s">
        <v>568</v>
      </c>
      <c r="P135" s="466" t="s">
        <v>102</v>
      </c>
      <c r="Q135" s="463">
        <v>45229</v>
      </c>
      <c r="R135" s="463">
        <v>45236</v>
      </c>
      <c r="S135" s="463">
        <v>45316</v>
      </c>
      <c r="T135" s="463" t="s">
        <v>989</v>
      </c>
      <c r="U135" s="463">
        <v>45227</v>
      </c>
      <c r="V135" s="466" t="s">
        <v>106</v>
      </c>
      <c r="W135" s="401" t="s">
        <v>1072</v>
      </c>
      <c r="X135" s="463">
        <v>45251</v>
      </c>
      <c r="Y135" s="331">
        <f>F135+120</f>
        <v>45247</v>
      </c>
      <c r="Z135" s="221" t="s">
        <v>569</v>
      </c>
      <c r="AA135" s="128">
        <v>45196</v>
      </c>
      <c r="AB135" s="128" t="s">
        <v>50</v>
      </c>
      <c r="AC135" s="401">
        <f>Y135+90</f>
        <v>45337</v>
      </c>
      <c r="AD135" s="483" t="s">
        <v>570</v>
      </c>
      <c r="AE135" s="322" t="s">
        <v>134</v>
      </c>
    </row>
    <row r="136" spans="1:31" s="34" customFormat="1" ht="41.25" customHeight="1">
      <c r="A136" s="311"/>
      <c r="B136" s="359"/>
      <c r="C136" s="28" t="s">
        <v>135</v>
      </c>
      <c r="D136" s="379"/>
      <c r="E136" s="323"/>
      <c r="F136" s="326"/>
      <c r="G136" s="329"/>
      <c r="H136" s="33"/>
      <c r="I136" s="323"/>
      <c r="J136" s="314"/>
      <c r="K136" s="317"/>
      <c r="L136" s="464"/>
      <c r="M136" s="314"/>
      <c r="N136" s="311"/>
      <c r="O136" s="464"/>
      <c r="P136" s="467"/>
      <c r="Q136" s="464"/>
      <c r="R136" s="464"/>
      <c r="S136" s="464"/>
      <c r="T136" s="464"/>
      <c r="U136" s="464"/>
      <c r="V136" s="467"/>
      <c r="W136" s="402"/>
      <c r="X136" s="464"/>
      <c r="Y136" s="332"/>
      <c r="Z136" s="221" t="s">
        <v>571</v>
      </c>
      <c r="AA136" s="128">
        <v>45226</v>
      </c>
      <c r="AB136" s="128" t="s">
        <v>50</v>
      </c>
      <c r="AC136" s="402"/>
      <c r="AD136" s="484"/>
      <c r="AE136" s="323"/>
    </row>
    <row r="137" spans="1:31" s="34" customFormat="1" ht="32.25" customHeight="1">
      <c r="A137" s="312"/>
      <c r="B137" s="360"/>
      <c r="C137" s="27" t="s">
        <v>572</v>
      </c>
      <c r="D137" s="380"/>
      <c r="E137" s="324"/>
      <c r="F137" s="327"/>
      <c r="G137" s="330"/>
      <c r="H137" s="33"/>
      <c r="I137" s="324"/>
      <c r="J137" s="315"/>
      <c r="K137" s="318"/>
      <c r="L137" s="465"/>
      <c r="M137" s="315"/>
      <c r="N137" s="312"/>
      <c r="O137" s="465"/>
      <c r="P137" s="468"/>
      <c r="Q137" s="465"/>
      <c r="R137" s="465"/>
      <c r="S137" s="465"/>
      <c r="T137" s="465"/>
      <c r="U137" s="465"/>
      <c r="V137" s="468"/>
      <c r="W137" s="403"/>
      <c r="X137" s="465"/>
      <c r="Y137" s="333"/>
      <c r="Z137" s="27"/>
      <c r="AA137" s="32"/>
      <c r="AB137" s="32"/>
      <c r="AC137" s="403"/>
      <c r="AD137" s="485"/>
      <c r="AE137" s="324"/>
    </row>
    <row r="138" spans="1:31" s="34" customFormat="1" ht="34.5" customHeight="1">
      <c r="A138" s="310">
        <v>47</v>
      </c>
      <c r="B138" s="358" t="s">
        <v>573</v>
      </c>
      <c r="C138" s="27" t="s">
        <v>574</v>
      </c>
      <c r="D138" s="378" t="s">
        <v>575</v>
      </c>
      <c r="E138" s="322" t="s">
        <v>576</v>
      </c>
      <c r="F138" s="325">
        <v>45133</v>
      </c>
      <c r="G138" s="328">
        <v>199999</v>
      </c>
      <c r="H138" s="33"/>
      <c r="I138" s="322">
        <v>2</v>
      </c>
      <c r="J138" s="505" t="s">
        <v>577</v>
      </c>
      <c r="K138" s="519">
        <v>99999.5</v>
      </c>
      <c r="L138" s="501">
        <v>45134</v>
      </c>
      <c r="M138" s="463" t="s">
        <v>578</v>
      </c>
      <c r="N138" s="310" t="s">
        <v>101</v>
      </c>
      <c r="O138" s="463" t="s">
        <v>579</v>
      </c>
      <c r="P138" s="518" t="s">
        <v>102</v>
      </c>
      <c r="Q138" s="501">
        <v>45174</v>
      </c>
      <c r="R138" s="501">
        <v>45175</v>
      </c>
      <c r="S138" s="463"/>
      <c r="T138" s="463" t="s">
        <v>580</v>
      </c>
      <c r="U138" s="463">
        <v>45167</v>
      </c>
      <c r="V138" s="498" t="s">
        <v>133</v>
      </c>
      <c r="W138" s="401" t="s">
        <v>1371</v>
      </c>
      <c r="X138" s="463">
        <v>45330</v>
      </c>
      <c r="Y138" s="331">
        <f>F138+120</f>
        <v>45253</v>
      </c>
      <c r="Z138" s="221" t="s">
        <v>581</v>
      </c>
      <c r="AA138" s="128">
        <v>45155</v>
      </c>
      <c r="AB138" s="128" t="s">
        <v>50</v>
      </c>
      <c r="AC138" s="401">
        <f>Y138+90</f>
        <v>45343</v>
      </c>
      <c r="AD138" s="483" t="s">
        <v>582</v>
      </c>
      <c r="AE138" s="322" t="s">
        <v>134</v>
      </c>
    </row>
    <row r="139" spans="1:31" s="34" customFormat="1" ht="35.25" customHeight="1">
      <c r="A139" s="311"/>
      <c r="B139" s="359"/>
      <c r="C139" s="28" t="s">
        <v>583</v>
      </c>
      <c r="D139" s="379"/>
      <c r="E139" s="323"/>
      <c r="F139" s="326"/>
      <c r="G139" s="329"/>
      <c r="H139" s="33"/>
      <c r="I139" s="323"/>
      <c r="J139" s="505"/>
      <c r="K139" s="519"/>
      <c r="L139" s="501"/>
      <c r="M139" s="464"/>
      <c r="N139" s="311"/>
      <c r="O139" s="464"/>
      <c r="P139" s="518"/>
      <c r="Q139" s="501"/>
      <c r="R139" s="501"/>
      <c r="S139" s="465"/>
      <c r="T139" s="465"/>
      <c r="U139" s="465"/>
      <c r="V139" s="500"/>
      <c r="W139" s="403"/>
      <c r="X139" s="465"/>
      <c r="Y139" s="332"/>
      <c r="Z139" s="221" t="s">
        <v>584</v>
      </c>
      <c r="AA139" s="128">
        <v>45182</v>
      </c>
      <c r="AB139" s="128">
        <f>Y138+40</f>
        <v>45293</v>
      </c>
      <c r="AC139" s="402"/>
      <c r="AD139" s="484"/>
      <c r="AE139" s="323"/>
    </row>
    <row r="140" spans="1:31" s="34" customFormat="1" ht="28.5" customHeight="1">
      <c r="A140" s="311"/>
      <c r="B140" s="359"/>
      <c r="C140" s="322" t="s">
        <v>585</v>
      </c>
      <c r="D140" s="379"/>
      <c r="E140" s="323"/>
      <c r="F140" s="326"/>
      <c r="G140" s="329"/>
      <c r="H140" s="33"/>
      <c r="I140" s="323"/>
      <c r="J140" s="322" t="s">
        <v>586</v>
      </c>
      <c r="K140" s="316">
        <v>99999.5</v>
      </c>
      <c r="L140" s="463">
        <v>45184</v>
      </c>
      <c r="M140" s="464"/>
      <c r="N140" s="311"/>
      <c r="O140" s="464"/>
      <c r="P140" s="184"/>
      <c r="Q140" s="183"/>
      <c r="R140" s="183"/>
      <c r="S140" s="104"/>
      <c r="T140" s="104"/>
      <c r="U140" s="104"/>
      <c r="V140" s="133"/>
      <c r="W140" s="133"/>
      <c r="X140" s="104"/>
      <c r="Y140" s="332"/>
      <c r="Z140" s="221" t="s">
        <v>1008</v>
      </c>
      <c r="AA140" s="128">
        <v>45238</v>
      </c>
      <c r="AB140" s="128" t="s">
        <v>50</v>
      </c>
      <c r="AC140" s="402"/>
      <c r="AD140" s="484"/>
      <c r="AE140" s="323"/>
    </row>
    <row r="141" spans="1:31" s="34" customFormat="1" ht="21.75" customHeight="1">
      <c r="A141" s="312"/>
      <c r="B141" s="360"/>
      <c r="C141" s="324"/>
      <c r="D141" s="380"/>
      <c r="E141" s="324"/>
      <c r="F141" s="327"/>
      <c r="G141" s="330"/>
      <c r="H141" s="33"/>
      <c r="I141" s="324"/>
      <c r="J141" s="324"/>
      <c r="K141" s="318"/>
      <c r="L141" s="465"/>
      <c r="M141" s="465"/>
      <c r="N141" s="312"/>
      <c r="O141" s="465"/>
      <c r="P141" s="192"/>
      <c r="Q141" s="191"/>
      <c r="R141" s="191"/>
      <c r="S141" s="191"/>
      <c r="T141" s="191"/>
      <c r="U141" s="191"/>
      <c r="V141" s="192"/>
      <c r="W141" s="104"/>
      <c r="X141" s="104"/>
      <c r="Y141" s="333"/>
      <c r="Z141" s="221" t="s">
        <v>1257</v>
      </c>
      <c r="AA141" s="128">
        <v>45289</v>
      </c>
      <c r="AB141" s="128">
        <f>AB139+9</f>
        <v>45302</v>
      </c>
      <c r="AC141" s="403"/>
      <c r="AD141" s="485"/>
      <c r="AE141" s="324"/>
    </row>
    <row r="142" spans="1:31" s="34" customFormat="1" ht="22.5" customHeight="1">
      <c r="A142" s="310">
        <v>48</v>
      </c>
      <c r="B142" s="358" t="s">
        <v>587</v>
      </c>
      <c r="C142" s="27" t="s">
        <v>588</v>
      </c>
      <c r="D142" s="378" t="s">
        <v>589</v>
      </c>
      <c r="E142" s="322" t="s">
        <v>590</v>
      </c>
      <c r="F142" s="325">
        <v>45134</v>
      </c>
      <c r="G142" s="328">
        <v>205000</v>
      </c>
      <c r="H142" s="33"/>
      <c r="I142" s="322">
        <v>1</v>
      </c>
      <c r="J142" s="322" t="s">
        <v>591</v>
      </c>
      <c r="K142" s="316">
        <f>G142</f>
        <v>205000</v>
      </c>
      <c r="L142" s="463">
        <v>45145</v>
      </c>
      <c r="M142" s="463" t="s">
        <v>592</v>
      </c>
      <c r="N142" s="310" t="s">
        <v>101</v>
      </c>
      <c r="O142" s="463" t="s">
        <v>593</v>
      </c>
      <c r="P142" s="466" t="s">
        <v>102</v>
      </c>
      <c r="Q142" s="463">
        <v>45287</v>
      </c>
      <c r="R142" s="463"/>
      <c r="S142" s="172"/>
      <c r="T142" s="172"/>
      <c r="U142" s="172"/>
      <c r="V142" s="510" t="s">
        <v>270</v>
      </c>
      <c r="W142" s="172"/>
      <c r="X142" s="172"/>
      <c r="Y142" s="331">
        <f>F142+150</f>
        <v>45284</v>
      </c>
      <c r="Z142" s="221" t="s">
        <v>374</v>
      </c>
      <c r="AA142" s="128">
        <v>45280</v>
      </c>
      <c r="AB142" s="128">
        <f>Y142+11</f>
        <v>45295</v>
      </c>
      <c r="AC142" s="401">
        <f>Y142+90</f>
        <v>45374</v>
      </c>
      <c r="AD142" s="483" t="s">
        <v>594</v>
      </c>
      <c r="AE142" s="136"/>
    </row>
    <row r="143" spans="1:31" s="34" customFormat="1" ht="43.5" customHeight="1">
      <c r="A143" s="311"/>
      <c r="B143" s="359"/>
      <c r="C143" s="28" t="s">
        <v>595</v>
      </c>
      <c r="D143" s="379"/>
      <c r="E143" s="323"/>
      <c r="F143" s="326"/>
      <c r="G143" s="329"/>
      <c r="H143" s="33"/>
      <c r="I143" s="323"/>
      <c r="J143" s="323"/>
      <c r="K143" s="317"/>
      <c r="L143" s="464"/>
      <c r="M143" s="464"/>
      <c r="N143" s="311"/>
      <c r="O143" s="464"/>
      <c r="P143" s="467"/>
      <c r="Q143" s="464"/>
      <c r="R143" s="464"/>
      <c r="S143" s="183"/>
      <c r="T143" s="183"/>
      <c r="U143" s="183"/>
      <c r="V143" s="511"/>
      <c r="W143" s="183"/>
      <c r="X143" s="183"/>
      <c r="Y143" s="332"/>
      <c r="Z143" s="27"/>
      <c r="AA143" s="32"/>
      <c r="AB143" s="32"/>
      <c r="AC143" s="402"/>
      <c r="AD143" s="484"/>
      <c r="AE143" s="136"/>
    </row>
    <row r="144" spans="1:31" s="34" customFormat="1" ht="75.75" customHeight="1">
      <c r="A144" s="312"/>
      <c r="B144" s="360"/>
      <c r="C144" s="27" t="s">
        <v>596</v>
      </c>
      <c r="D144" s="380"/>
      <c r="E144" s="324"/>
      <c r="F144" s="327"/>
      <c r="G144" s="330"/>
      <c r="H144" s="33"/>
      <c r="I144" s="324"/>
      <c r="J144" s="324"/>
      <c r="K144" s="318"/>
      <c r="L144" s="465"/>
      <c r="M144" s="465"/>
      <c r="N144" s="312"/>
      <c r="O144" s="465"/>
      <c r="P144" s="468"/>
      <c r="Q144" s="465"/>
      <c r="R144" s="465"/>
      <c r="S144" s="191"/>
      <c r="T144" s="191"/>
      <c r="U144" s="191"/>
      <c r="V144" s="512"/>
      <c r="W144" s="191"/>
      <c r="X144" s="191"/>
      <c r="Y144" s="333"/>
      <c r="Z144" s="27"/>
      <c r="AA144" s="32"/>
      <c r="AB144" s="32"/>
      <c r="AC144" s="403"/>
      <c r="AD144" s="485"/>
      <c r="AE144" s="136"/>
    </row>
    <row r="145" spans="1:31" s="34" customFormat="1" ht="24.75" customHeight="1">
      <c r="A145" s="310">
        <v>49</v>
      </c>
      <c r="B145" s="310" t="s">
        <v>597</v>
      </c>
      <c r="C145" s="27" t="s">
        <v>598</v>
      </c>
      <c r="D145" s="322" t="s">
        <v>599</v>
      </c>
      <c r="E145" s="322" t="s">
        <v>600</v>
      </c>
      <c r="F145" s="463">
        <v>45135</v>
      </c>
      <c r="G145" s="328">
        <v>400200</v>
      </c>
      <c r="H145" s="33"/>
      <c r="I145" s="322">
        <v>1</v>
      </c>
      <c r="J145" s="322" t="s">
        <v>601</v>
      </c>
      <c r="K145" s="316">
        <f>G145</f>
        <v>400200</v>
      </c>
      <c r="L145" s="463">
        <v>45135</v>
      </c>
      <c r="M145" s="463" t="s">
        <v>602</v>
      </c>
      <c r="N145" s="310" t="s">
        <v>101</v>
      </c>
      <c r="O145" s="463" t="s">
        <v>603</v>
      </c>
      <c r="P145" s="466" t="s">
        <v>102</v>
      </c>
      <c r="Q145" s="463">
        <v>45155</v>
      </c>
      <c r="R145" s="463">
        <v>45201</v>
      </c>
      <c r="S145" s="172"/>
      <c r="T145" s="463" t="s">
        <v>1408</v>
      </c>
      <c r="U145" s="463">
        <v>45345</v>
      </c>
      <c r="V145" s="489" t="s">
        <v>103</v>
      </c>
      <c r="W145" s="172"/>
      <c r="X145" s="172"/>
      <c r="Y145" s="331">
        <f>F145+70</f>
        <v>45205</v>
      </c>
      <c r="Z145" s="27"/>
      <c r="AA145" s="32"/>
      <c r="AB145" s="32"/>
      <c r="AC145" s="401">
        <f>Y145+90</f>
        <v>45295</v>
      </c>
      <c r="AD145" s="483" t="s">
        <v>604</v>
      </c>
      <c r="AE145" s="136"/>
    </row>
    <row r="146" spans="1:31" s="34" customFormat="1" ht="39.75" customHeight="1">
      <c r="A146" s="311"/>
      <c r="B146" s="311"/>
      <c r="C146" s="300" t="s">
        <v>375</v>
      </c>
      <c r="D146" s="323"/>
      <c r="E146" s="323"/>
      <c r="F146" s="323"/>
      <c r="G146" s="329"/>
      <c r="H146" s="33"/>
      <c r="I146" s="323"/>
      <c r="J146" s="323"/>
      <c r="K146" s="317"/>
      <c r="L146" s="464"/>
      <c r="M146" s="464"/>
      <c r="N146" s="311"/>
      <c r="O146" s="464"/>
      <c r="P146" s="467"/>
      <c r="Q146" s="464"/>
      <c r="R146" s="464"/>
      <c r="S146" s="183"/>
      <c r="T146" s="464"/>
      <c r="U146" s="464"/>
      <c r="V146" s="490"/>
      <c r="W146" s="183"/>
      <c r="X146" s="183"/>
      <c r="Y146" s="332"/>
      <c r="Z146" s="27"/>
      <c r="AA146" s="32"/>
      <c r="AB146" s="32"/>
      <c r="AC146" s="402"/>
      <c r="AD146" s="484"/>
      <c r="AE146" s="136"/>
    </row>
    <row r="147" spans="1:31" s="34" customFormat="1" ht="48" customHeight="1">
      <c r="A147" s="311"/>
      <c r="B147" s="311"/>
      <c r="C147" s="303" t="s">
        <v>376</v>
      </c>
      <c r="D147" s="323"/>
      <c r="E147" s="323"/>
      <c r="F147" s="323"/>
      <c r="G147" s="329"/>
      <c r="H147" s="83"/>
      <c r="I147" s="323"/>
      <c r="J147" s="323"/>
      <c r="K147" s="317"/>
      <c r="L147" s="465"/>
      <c r="M147" s="465"/>
      <c r="N147" s="312"/>
      <c r="O147" s="464"/>
      <c r="P147" s="468"/>
      <c r="Q147" s="465"/>
      <c r="R147" s="465"/>
      <c r="S147" s="183"/>
      <c r="T147" s="465"/>
      <c r="U147" s="465"/>
      <c r="V147" s="491"/>
      <c r="W147" s="183"/>
      <c r="X147" s="183"/>
      <c r="Y147" s="333"/>
      <c r="Z147" s="54"/>
      <c r="AA147" s="81"/>
      <c r="AB147" s="81"/>
      <c r="AC147" s="403"/>
      <c r="AD147" s="484"/>
      <c r="AE147" s="247"/>
    </row>
    <row r="148" spans="1:31" s="34" customFormat="1" ht="43.5" customHeight="1">
      <c r="A148" s="310">
        <v>50</v>
      </c>
      <c r="B148" s="310" t="s">
        <v>605</v>
      </c>
      <c r="C148" s="27" t="s">
        <v>606</v>
      </c>
      <c r="D148" s="322" t="s">
        <v>607</v>
      </c>
      <c r="E148" s="322" t="s">
        <v>608</v>
      </c>
      <c r="F148" s="463">
        <v>45140</v>
      </c>
      <c r="G148" s="328">
        <v>805167</v>
      </c>
      <c r="H148" s="33"/>
      <c r="I148" s="322">
        <v>2</v>
      </c>
      <c r="J148" s="27" t="s">
        <v>609</v>
      </c>
      <c r="K148" s="167">
        <v>405167</v>
      </c>
      <c r="L148" s="78">
        <v>45184</v>
      </c>
      <c r="M148" s="463" t="s">
        <v>610</v>
      </c>
      <c r="N148" s="310" t="s">
        <v>101</v>
      </c>
      <c r="O148" s="463" t="s">
        <v>611</v>
      </c>
      <c r="P148" s="401"/>
      <c r="Q148" s="477"/>
      <c r="R148" s="463"/>
      <c r="S148" s="463"/>
      <c r="T148" s="463"/>
      <c r="U148" s="463"/>
      <c r="V148" s="401"/>
      <c r="W148" s="463"/>
      <c r="X148" s="463"/>
      <c r="Y148" s="331">
        <f>F148+150</f>
        <v>45290</v>
      </c>
      <c r="Z148" s="221" t="s">
        <v>612</v>
      </c>
      <c r="AA148" s="128">
        <v>45198</v>
      </c>
      <c r="AB148" s="128" t="s">
        <v>50</v>
      </c>
      <c r="AC148" s="401">
        <f>Y148+90</f>
        <v>45380</v>
      </c>
      <c r="AD148" s="483" t="s">
        <v>613</v>
      </c>
      <c r="AE148" s="27"/>
    </row>
    <row r="149" spans="1:31" s="34" customFormat="1" ht="28.5" customHeight="1">
      <c r="A149" s="311"/>
      <c r="B149" s="311"/>
      <c r="C149" s="28" t="s">
        <v>614</v>
      </c>
      <c r="D149" s="323"/>
      <c r="E149" s="323"/>
      <c r="F149" s="323"/>
      <c r="G149" s="329"/>
      <c r="H149" s="33"/>
      <c r="I149" s="323"/>
      <c r="J149" s="322" t="s">
        <v>1094</v>
      </c>
      <c r="K149" s="316">
        <v>400000</v>
      </c>
      <c r="L149" s="463">
        <v>45260</v>
      </c>
      <c r="M149" s="464"/>
      <c r="N149" s="311"/>
      <c r="O149" s="464"/>
      <c r="P149" s="402"/>
      <c r="Q149" s="478"/>
      <c r="R149" s="465"/>
      <c r="S149" s="465"/>
      <c r="T149" s="465"/>
      <c r="U149" s="465"/>
      <c r="V149" s="402"/>
      <c r="W149" s="465"/>
      <c r="X149" s="465"/>
      <c r="Y149" s="332"/>
      <c r="Z149" s="221" t="s">
        <v>1241</v>
      </c>
      <c r="AA149" s="128">
        <v>45280</v>
      </c>
      <c r="AB149" s="128">
        <f>Y148+44</f>
        <v>45334</v>
      </c>
      <c r="AC149" s="402"/>
      <c r="AD149" s="484"/>
      <c r="AE149" s="27"/>
    </row>
    <row r="150" spans="1:31" s="34" customFormat="1" ht="35.25" customHeight="1">
      <c r="A150" s="312"/>
      <c r="B150" s="312"/>
      <c r="C150" s="27" t="s">
        <v>615</v>
      </c>
      <c r="D150" s="324"/>
      <c r="E150" s="323"/>
      <c r="F150" s="323"/>
      <c r="G150" s="330"/>
      <c r="H150" s="33"/>
      <c r="I150" s="324"/>
      <c r="J150" s="324"/>
      <c r="K150" s="318"/>
      <c r="L150" s="465"/>
      <c r="M150" s="465"/>
      <c r="N150" s="312"/>
      <c r="O150" s="465"/>
      <c r="P150" s="403"/>
      <c r="Q150" s="279"/>
      <c r="R150" s="118"/>
      <c r="S150" s="118"/>
      <c r="T150" s="118"/>
      <c r="U150" s="118"/>
      <c r="V150" s="403"/>
      <c r="W150" s="118"/>
      <c r="X150" s="118"/>
      <c r="Y150" s="333"/>
      <c r="Z150" s="221" t="s">
        <v>995</v>
      </c>
      <c r="AA150" s="128">
        <v>45338</v>
      </c>
      <c r="AB150" s="128">
        <f>AB149+90</f>
        <v>45424</v>
      </c>
      <c r="AC150" s="403"/>
      <c r="AD150" s="485"/>
      <c r="AE150" s="27"/>
    </row>
    <row r="151" spans="1:31" s="34" customFormat="1" ht="39.75" customHeight="1">
      <c r="A151" s="310">
        <v>51</v>
      </c>
      <c r="B151" s="310" t="s">
        <v>616</v>
      </c>
      <c r="C151" s="27" t="s">
        <v>617</v>
      </c>
      <c r="D151" s="322" t="s">
        <v>618</v>
      </c>
      <c r="E151" s="322" t="s">
        <v>619</v>
      </c>
      <c r="F151" s="325">
        <v>45141</v>
      </c>
      <c r="G151" s="328">
        <v>276500</v>
      </c>
      <c r="H151" s="33"/>
      <c r="I151" s="322">
        <v>1</v>
      </c>
      <c r="J151" s="322" t="s">
        <v>620</v>
      </c>
      <c r="K151" s="316">
        <f>G151</f>
        <v>276500</v>
      </c>
      <c r="L151" s="463">
        <v>45177</v>
      </c>
      <c r="M151" s="463" t="s">
        <v>621</v>
      </c>
      <c r="N151" s="310" t="s">
        <v>101</v>
      </c>
      <c r="O151" s="463" t="s">
        <v>622</v>
      </c>
      <c r="P151" s="466" t="s">
        <v>102</v>
      </c>
      <c r="Q151" s="463">
        <v>45219</v>
      </c>
      <c r="R151" s="463">
        <v>45141</v>
      </c>
      <c r="S151" s="464">
        <v>45273</v>
      </c>
      <c r="T151" s="464" t="s">
        <v>623</v>
      </c>
      <c r="U151" s="463">
        <v>45203</v>
      </c>
      <c r="V151" s="466" t="s">
        <v>106</v>
      </c>
      <c r="W151" s="401" t="s">
        <v>1044</v>
      </c>
      <c r="X151" s="463">
        <v>45247</v>
      </c>
      <c r="Y151" s="331">
        <f>F151+110</f>
        <v>45251</v>
      </c>
      <c r="Z151" s="221" t="s">
        <v>624</v>
      </c>
      <c r="AA151" s="128">
        <v>45156</v>
      </c>
      <c r="AB151" s="128" t="s">
        <v>50</v>
      </c>
      <c r="AC151" s="401">
        <f>Y151+90</f>
        <v>45341</v>
      </c>
      <c r="AD151" s="483" t="s">
        <v>625</v>
      </c>
      <c r="AE151" s="27"/>
    </row>
    <row r="152" spans="1:31" s="34" customFormat="1" ht="39.75" customHeight="1">
      <c r="A152" s="311"/>
      <c r="B152" s="311"/>
      <c r="C152" s="28" t="s">
        <v>232</v>
      </c>
      <c r="D152" s="323"/>
      <c r="E152" s="323"/>
      <c r="F152" s="326"/>
      <c r="G152" s="329"/>
      <c r="H152" s="33"/>
      <c r="I152" s="323"/>
      <c r="J152" s="323"/>
      <c r="K152" s="317"/>
      <c r="L152" s="464"/>
      <c r="M152" s="464"/>
      <c r="N152" s="311"/>
      <c r="O152" s="464"/>
      <c r="P152" s="467"/>
      <c r="Q152" s="464"/>
      <c r="R152" s="464"/>
      <c r="S152" s="464"/>
      <c r="T152" s="464"/>
      <c r="U152" s="464"/>
      <c r="V152" s="467"/>
      <c r="W152" s="402"/>
      <c r="X152" s="464"/>
      <c r="Y152" s="332"/>
      <c r="Z152" s="27"/>
      <c r="AA152" s="32"/>
      <c r="AB152" s="32"/>
      <c r="AC152" s="402"/>
      <c r="AD152" s="484"/>
      <c r="AE152" s="27"/>
    </row>
    <row r="153" spans="1:31" s="34" customFormat="1" ht="58.5" customHeight="1">
      <c r="A153" s="312"/>
      <c r="B153" s="312"/>
      <c r="C153" s="27" t="s">
        <v>626</v>
      </c>
      <c r="D153" s="324"/>
      <c r="E153" s="323"/>
      <c r="F153" s="327"/>
      <c r="G153" s="330"/>
      <c r="H153" s="33"/>
      <c r="I153" s="324"/>
      <c r="J153" s="324"/>
      <c r="K153" s="318"/>
      <c r="L153" s="465"/>
      <c r="M153" s="465"/>
      <c r="N153" s="312"/>
      <c r="O153" s="465"/>
      <c r="P153" s="468"/>
      <c r="Q153" s="465"/>
      <c r="R153" s="465"/>
      <c r="S153" s="465"/>
      <c r="T153" s="465"/>
      <c r="U153" s="465"/>
      <c r="V153" s="468"/>
      <c r="W153" s="403"/>
      <c r="X153" s="465"/>
      <c r="Y153" s="333"/>
      <c r="Z153" s="27"/>
      <c r="AA153" s="32"/>
      <c r="AB153" s="32"/>
      <c r="AC153" s="403"/>
      <c r="AD153" s="485"/>
      <c r="AE153" s="27"/>
    </row>
    <row r="154" spans="1:31" s="34" customFormat="1" ht="33.75" customHeight="1">
      <c r="A154" s="310">
        <v>52</v>
      </c>
      <c r="B154" s="310" t="s">
        <v>627</v>
      </c>
      <c r="C154" s="27" t="s">
        <v>628</v>
      </c>
      <c r="D154" s="322" t="s">
        <v>629</v>
      </c>
      <c r="E154" s="322" t="s">
        <v>630</v>
      </c>
      <c r="F154" s="325">
        <v>45147</v>
      </c>
      <c r="G154" s="328">
        <v>159540</v>
      </c>
      <c r="H154" s="250"/>
      <c r="I154" s="322">
        <v>1</v>
      </c>
      <c r="J154" s="322" t="s">
        <v>631</v>
      </c>
      <c r="K154" s="316">
        <v>159540</v>
      </c>
      <c r="L154" s="463">
        <v>45184</v>
      </c>
      <c r="M154" s="463" t="s">
        <v>632</v>
      </c>
      <c r="N154" s="310" t="s">
        <v>101</v>
      </c>
      <c r="O154" s="463" t="s">
        <v>633</v>
      </c>
      <c r="P154" s="401"/>
      <c r="Q154" s="463"/>
      <c r="R154" s="463"/>
      <c r="S154" s="463"/>
      <c r="T154" s="463" t="s">
        <v>1400</v>
      </c>
      <c r="U154" s="463">
        <v>45348</v>
      </c>
      <c r="V154" s="489" t="s">
        <v>103</v>
      </c>
      <c r="W154" s="463"/>
      <c r="X154" s="463"/>
      <c r="Y154" s="331">
        <f>F154+160</f>
        <v>45307</v>
      </c>
      <c r="Z154" s="221" t="s">
        <v>634</v>
      </c>
      <c r="AA154" s="128">
        <v>45163</v>
      </c>
      <c r="AB154" s="128" t="s">
        <v>50</v>
      </c>
      <c r="AC154" s="401">
        <f>AB156+90</f>
        <v>45434</v>
      </c>
      <c r="AD154" s="483" t="s">
        <v>635</v>
      </c>
      <c r="AE154" s="296"/>
    </row>
    <row r="155" spans="1:31" s="34" customFormat="1" ht="39.75" customHeight="1">
      <c r="A155" s="311"/>
      <c r="B155" s="311"/>
      <c r="C155" s="295" t="s">
        <v>401</v>
      </c>
      <c r="D155" s="323"/>
      <c r="E155" s="323"/>
      <c r="F155" s="326"/>
      <c r="G155" s="329"/>
      <c r="H155" s="250"/>
      <c r="I155" s="323"/>
      <c r="J155" s="323"/>
      <c r="K155" s="317"/>
      <c r="L155" s="464"/>
      <c r="M155" s="464"/>
      <c r="N155" s="311"/>
      <c r="O155" s="464"/>
      <c r="P155" s="402"/>
      <c r="Q155" s="464"/>
      <c r="R155" s="464"/>
      <c r="S155" s="464"/>
      <c r="T155" s="464"/>
      <c r="U155" s="464"/>
      <c r="V155" s="490"/>
      <c r="W155" s="464"/>
      <c r="X155" s="464"/>
      <c r="Y155" s="332"/>
      <c r="Z155" s="221" t="s">
        <v>1205</v>
      </c>
      <c r="AA155" s="128">
        <v>45276</v>
      </c>
      <c r="AB155" s="221" t="s">
        <v>50</v>
      </c>
      <c r="AC155" s="402"/>
      <c r="AD155" s="484"/>
      <c r="AE155" s="27"/>
    </row>
    <row r="156" spans="1:31" s="34" customFormat="1" ht="30.75" customHeight="1">
      <c r="A156" s="312"/>
      <c r="B156" s="312"/>
      <c r="C156" s="27" t="s">
        <v>402</v>
      </c>
      <c r="D156" s="324"/>
      <c r="E156" s="323"/>
      <c r="F156" s="327"/>
      <c r="G156" s="330"/>
      <c r="H156" s="250"/>
      <c r="I156" s="324"/>
      <c r="J156" s="324"/>
      <c r="K156" s="318"/>
      <c r="L156" s="465"/>
      <c r="M156" s="465"/>
      <c r="N156" s="312"/>
      <c r="O156" s="465"/>
      <c r="P156" s="403"/>
      <c r="Q156" s="465"/>
      <c r="R156" s="465"/>
      <c r="S156" s="465"/>
      <c r="T156" s="465"/>
      <c r="U156" s="465"/>
      <c r="V156" s="491"/>
      <c r="W156" s="465"/>
      <c r="X156" s="465"/>
      <c r="Y156" s="333"/>
      <c r="Z156" s="221" t="s">
        <v>1291</v>
      </c>
      <c r="AA156" s="128">
        <v>45297</v>
      </c>
      <c r="AB156" s="128">
        <f>Y154+37</f>
        <v>45344</v>
      </c>
      <c r="AC156" s="403"/>
      <c r="AD156" s="485"/>
      <c r="AE156" s="27"/>
    </row>
    <row r="157" spans="1:31" s="34" customFormat="1" ht="39.75" customHeight="1">
      <c r="A157" s="310">
        <v>53</v>
      </c>
      <c r="B157" s="310" t="s">
        <v>636</v>
      </c>
      <c r="C157" s="27" t="s">
        <v>1259</v>
      </c>
      <c r="D157" s="322" t="s">
        <v>638</v>
      </c>
      <c r="E157" s="322" t="s">
        <v>639</v>
      </c>
      <c r="F157" s="325">
        <v>45150</v>
      </c>
      <c r="G157" s="328">
        <v>120000</v>
      </c>
      <c r="H157" s="337" t="s">
        <v>77</v>
      </c>
      <c r="I157" s="41"/>
      <c r="J157" s="322" t="s">
        <v>637</v>
      </c>
      <c r="K157" s="316">
        <v>120000</v>
      </c>
      <c r="L157" s="463">
        <v>45175</v>
      </c>
      <c r="M157" s="463" t="s">
        <v>640</v>
      </c>
      <c r="N157" s="310" t="s">
        <v>101</v>
      </c>
      <c r="O157" s="463" t="s">
        <v>641</v>
      </c>
      <c r="P157" s="466" t="s">
        <v>102</v>
      </c>
      <c r="Q157" s="463">
        <v>45210</v>
      </c>
      <c r="R157" s="463">
        <v>45210</v>
      </c>
      <c r="S157" s="463">
        <v>45278</v>
      </c>
      <c r="T157" s="463" t="s">
        <v>1193</v>
      </c>
      <c r="U157" s="463">
        <v>45227</v>
      </c>
      <c r="V157" s="466" t="s">
        <v>106</v>
      </c>
      <c r="W157" s="486" t="s">
        <v>303</v>
      </c>
      <c r="X157" s="118"/>
      <c r="Y157" s="331">
        <f>F157+62</f>
        <v>45212</v>
      </c>
      <c r="Z157" s="221" t="s">
        <v>642</v>
      </c>
      <c r="AA157" s="128">
        <v>45169</v>
      </c>
      <c r="AB157" s="128" t="s">
        <v>50</v>
      </c>
      <c r="AC157" s="401">
        <f>Y157+90</f>
        <v>45302</v>
      </c>
      <c r="AD157" s="483" t="s">
        <v>643</v>
      </c>
      <c r="AE157" s="27"/>
    </row>
    <row r="158" spans="1:31" s="34" customFormat="1" ht="36.75" customHeight="1">
      <c r="A158" s="311"/>
      <c r="B158" s="311"/>
      <c r="C158" s="28" t="s">
        <v>644</v>
      </c>
      <c r="D158" s="323"/>
      <c r="E158" s="323"/>
      <c r="F158" s="326"/>
      <c r="G158" s="329"/>
      <c r="H158" s="338"/>
      <c r="I158" s="41"/>
      <c r="J158" s="323"/>
      <c r="K158" s="317"/>
      <c r="L158" s="464"/>
      <c r="M158" s="464"/>
      <c r="N158" s="311"/>
      <c r="O158" s="464"/>
      <c r="P158" s="467"/>
      <c r="Q158" s="464"/>
      <c r="R158" s="464"/>
      <c r="S158" s="464"/>
      <c r="T158" s="464"/>
      <c r="U158" s="464"/>
      <c r="V158" s="467"/>
      <c r="W158" s="464"/>
      <c r="X158" s="118"/>
      <c r="Y158" s="332"/>
      <c r="Z158" s="221" t="s">
        <v>645</v>
      </c>
      <c r="AA158" s="128">
        <v>45211</v>
      </c>
      <c r="AB158" s="128">
        <f>Y157+25</f>
        <v>45237</v>
      </c>
      <c r="AC158" s="402"/>
      <c r="AD158" s="484"/>
      <c r="AE158" s="27"/>
    </row>
    <row r="159" spans="1:31" s="34" customFormat="1" ht="39.75" customHeight="1">
      <c r="A159" s="312"/>
      <c r="B159" s="312"/>
      <c r="C159" s="27" t="s">
        <v>646</v>
      </c>
      <c r="D159" s="324"/>
      <c r="E159" s="323"/>
      <c r="F159" s="327"/>
      <c r="G159" s="330"/>
      <c r="H159" s="339"/>
      <c r="I159" s="41"/>
      <c r="J159" s="324"/>
      <c r="K159" s="318"/>
      <c r="L159" s="465"/>
      <c r="M159" s="465"/>
      <c r="N159" s="312"/>
      <c r="O159" s="465"/>
      <c r="P159" s="468"/>
      <c r="Q159" s="465"/>
      <c r="R159" s="465"/>
      <c r="S159" s="465"/>
      <c r="T159" s="465"/>
      <c r="U159" s="465"/>
      <c r="V159" s="468"/>
      <c r="W159" s="465"/>
      <c r="X159" s="118"/>
      <c r="Y159" s="333"/>
      <c r="Z159" s="27"/>
      <c r="AA159" s="32"/>
      <c r="AB159" s="32"/>
      <c r="AC159" s="403"/>
      <c r="AD159" s="485"/>
      <c r="AE159" s="27"/>
    </row>
    <row r="160" spans="1:31" s="34" customFormat="1" ht="23.25" customHeight="1">
      <c r="A160" s="310">
        <v>54</v>
      </c>
      <c r="B160" s="310" t="s">
        <v>647</v>
      </c>
      <c r="C160" s="27" t="s">
        <v>648</v>
      </c>
      <c r="D160" s="322" t="s">
        <v>649</v>
      </c>
      <c r="E160" s="322" t="s">
        <v>650</v>
      </c>
      <c r="F160" s="325">
        <v>45150</v>
      </c>
      <c r="G160" s="328">
        <v>182021.16</v>
      </c>
      <c r="H160" s="337" t="s">
        <v>77</v>
      </c>
      <c r="I160" s="41"/>
      <c r="J160" s="322" t="s">
        <v>651</v>
      </c>
      <c r="K160" s="316">
        <v>182021.16</v>
      </c>
      <c r="L160" s="463">
        <v>45175</v>
      </c>
      <c r="M160" s="463" t="s">
        <v>652</v>
      </c>
      <c r="N160" s="310" t="s">
        <v>101</v>
      </c>
      <c r="O160" s="463" t="s">
        <v>653</v>
      </c>
      <c r="P160" s="401"/>
      <c r="Q160" s="118"/>
      <c r="R160" s="118"/>
      <c r="S160" s="118"/>
      <c r="T160" s="118"/>
      <c r="U160" s="118"/>
      <c r="V160" s="510" t="s">
        <v>270</v>
      </c>
      <c r="W160" s="118"/>
      <c r="X160" s="118"/>
      <c r="Y160" s="331">
        <f>F160+120</f>
        <v>45270</v>
      </c>
      <c r="Z160" s="221" t="s">
        <v>645</v>
      </c>
      <c r="AA160" s="128">
        <v>45266</v>
      </c>
      <c r="AB160" s="128">
        <f>Y160+25</f>
        <v>45295</v>
      </c>
      <c r="AC160" s="401">
        <f>Y160+90</f>
        <v>45360</v>
      </c>
      <c r="AD160" s="483" t="s">
        <v>654</v>
      </c>
      <c r="AE160" s="27"/>
    </row>
    <row r="161" spans="1:31" s="34" customFormat="1" ht="39.75" customHeight="1">
      <c r="A161" s="311"/>
      <c r="B161" s="311"/>
      <c r="C161" s="28" t="s">
        <v>438</v>
      </c>
      <c r="D161" s="323"/>
      <c r="E161" s="323"/>
      <c r="F161" s="326"/>
      <c r="G161" s="329"/>
      <c r="H161" s="338"/>
      <c r="I161" s="41"/>
      <c r="J161" s="323"/>
      <c r="K161" s="317"/>
      <c r="L161" s="464"/>
      <c r="M161" s="464"/>
      <c r="N161" s="311"/>
      <c r="O161" s="464"/>
      <c r="P161" s="402"/>
      <c r="Q161" s="118"/>
      <c r="R161" s="118"/>
      <c r="S161" s="118"/>
      <c r="T161" s="118"/>
      <c r="U161" s="118"/>
      <c r="V161" s="511"/>
      <c r="W161" s="118"/>
      <c r="X161" s="118"/>
      <c r="Y161" s="332"/>
      <c r="Z161" s="27"/>
      <c r="AA161" s="32"/>
      <c r="AB161" s="32"/>
      <c r="AC161" s="402"/>
      <c r="AD161" s="484"/>
      <c r="AE161" s="27"/>
    </row>
    <row r="162" spans="1:31" s="34" customFormat="1" ht="26.25" customHeight="1">
      <c r="A162" s="312"/>
      <c r="B162" s="312"/>
      <c r="C162" s="27" t="s">
        <v>655</v>
      </c>
      <c r="D162" s="324"/>
      <c r="E162" s="323"/>
      <c r="F162" s="327"/>
      <c r="G162" s="330"/>
      <c r="H162" s="339"/>
      <c r="I162" s="41"/>
      <c r="J162" s="324"/>
      <c r="K162" s="318"/>
      <c r="L162" s="465"/>
      <c r="M162" s="465"/>
      <c r="N162" s="312"/>
      <c r="O162" s="465"/>
      <c r="P162" s="403"/>
      <c r="Q162" s="118"/>
      <c r="R162" s="118"/>
      <c r="S162" s="118"/>
      <c r="T162" s="172"/>
      <c r="U162" s="172"/>
      <c r="V162" s="512"/>
      <c r="W162" s="118"/>
      <c r="X162" s="118"/>
      <c r="Y162" s="333"/>
      <c r="Z162" s="27"/>
      <c r="AA162" s="32"/>
      <c r="AB162" s="32"/>
      <c r="AC162" s="403"/>
      <c r="AD162" s="485"/>
      <c r="AE162" s="27"/>
    </row>
    <row r="163" spans="1:31" s="34" customFormat="1" ht="39.75" customHeight="1">
      <c r="A163" s="310">
        <v>55</v>
      </c>
      <c r="B163" s="310" t="s">
        <v>656</v>
      </c>
      <c r="C163" s="27" t="s">
        <v>657</v>
      </c>
      <c r="D163" s="322" t="s">
        <v>658</v>
      </c>
      <c r="E163" s="322" t="s">
        <v>659</v>
      </c>
      <c r="F163" s="325">
        <v>45162</v>
      </c>
      <c r="G163" s="328">
        <v>112419</v>
      </c>
      <c r="H163" s="250"/>
      <c r="I163" s="322">
        <v>1</v>
      </c>
      <c r="J163" s="322" t="s">
        <v>660</v>
      </c>
      <c r="K163" s="316">
        <f>G163</f>
        <v>112419</v>
      </c>
      <c r="L163" s="463">
        <v>45177</v>
      </c>
      <c r="M163" s="463" t="s">
        <v>661</v>
      </c>
      <c r="N163" s="310" t="s">
        <v>101</v>
      </c>
      <c r="O163" s="463" t="s">
        <v>662</v>
      </c>
      <c r="P163" s="466" t="s">
        <v>102</v>
      </c>
      <c r="Q163" s="463">
        <v>45278</v>
      </c>
      <c r="R163" s="463">
        <v>45279</v>
      </c>
      <c r="S163" s="463"/>
      <c r="T163" s="501" t="s">
        <v>1244</v>
      </c>
      <c r="U163" s="501">
        <v>45277</v>
      </c>
      <c r="V163" s="509" t="s">
        <v>133</v>
      </c>
      <c r="W163" s="401" t="s">
        <v>1320</v>
      </c>
      <c r="X163" s="463">
        <v>45315</v>
      </c>
      <c r="Y163" s="331">
        <f>F163+62</f>
        <v>45224</v>
      </c>
      <c r="Z163" s="221" t="s">
        <v>663</v>
      </c>
      <c r="AA163" s="128">
        <v>45185</v>
      </c>
      <c r="AB163" s="128" t="s">
        <v>50</v>
      </c>
      <c r="AC163" s="401">
        <f>Y163+90</f>
        <v>45314</v>
      </c>
      <c r="AD163" s="483" t="s">
        <v>664</v>
      </c>
      <c r="AE163" s="27"/>
    </row>
    <row r="164" spans="1:31" s="34" customFormat="1" ht="45.75" customHeight="1">
      <c r="A164" s="311"/>
      <c r="B164" s="311"/>
      <c r="C164" s="28" t="s">
        <v>665</v>
      </c>
      <c r="D164" s="323"/>
      <c r="E164" s="323"/>
      <c r="F164" s="326"/>
      <c r="G164" s="329"/>
      <c r="H164" s="250"/>
      <c r="I164" s="323"/>
      <c r="J164" s="323"/>
      <c r="K164" s="317"/>
      <c r="L164" s="464"/>
      <c r="M164" s="464"/>
      <c r="N164" s="311"/>
      <c r="O164" s="464"/>
      <c r="P164" s="467"/>
      <c r="Q164" s="464"/>
      <c r="R164" s="464"/>
      <c r="S164" s="464"/>
      <c r="T164" s="501"/>
      <c r="U164" s="501"/>
      <c r="V164" s="509"/>
      <c r="W164" s="402"/>
      <c r="X164" s="464"/>
      <c r="Y164" s="332"/>
      <c r="Z164" s="221" t="s">
        <v>666</v>
      </c>
      <c r="AA164" s="128">
        <v>45211</v>
      </c>
      <c r="AB164" s="128">
        <f>Y163+15</f>
        <v>45239</v>
      </c>
      <c r="AC164" s="402"/>
      <c r="AD164" s="484"/>
      <c r="AE164" s="27"/>
    </row>
    <row r="165" spans="1:31" s="34" customFormat="1" ht="36.75" customHeight="1">
      <c r="A165" s="312"/>
      <c r="B165" s="312"/>
      <c r="C165" s="27" t="s">
        <v>667</v>
      </c>
      <c r="D165" s="324"/>
      <c r="E165" s="323"/>
      <c r="F165" s="327"/>
      <c r="G165" s="330"/>
      <c r="H165" s="250"/>
      <c r="I165" s="324"/>
      <c r="J165" s="324"/>
      <c r="K165" s="318"/>
      <c r="L165" s="465"/>
      <c r="M165" s="465"/>
      <c r="N165" s="312"/>
      <c r="O165" s="465"/>
      <c r="P165" s="468"/>
      <c r="Q165" s="465"/>
      <c r="R165" s="465"/>
      <c r="S165" s="465"/>
      <c r="T165" s="501"/>
      <c r="U165" s="501"/>
      <c r="V165" s="509"/>
      <c r="W165" s="403"/>
      <c r="X165" s="465"/>
      <c r="Y165" s="333"/>
      <c r="Z165" s="221" t="s">
        <v>995</v>
      </c>
      <c r="AA165" s="128">
        <v>45240</v>
      </c>
      <c r="AB165" s="128">
        <f>AB164+60</f>
        <v>45299</v>
      </c>
      <c r="AC165" s="403"/>
      <c r="AD165" s="485"/>
      <c r="AE165" s="27"/>
    </row>
    <row r="166" spans="1:31" s="34" customFormat="1" ht="39.75" customHeight="1">
      <c r="A166" s="310">
        <v>56</v>
      </c>
      <c r="B166" s="310" t="s">
        <v>668</v>
      </c>
      <c r="C166" s="27" t="s">
        <v>105</v>
      </c>
      <c r="D166" s="322" t="s">
        <v>669</v>
      </c>
      <c r="E166" s="322" t="s">
        <v>670</v>
      </c>
      <c r="F166" s="325">
        <v>45169</v>
      </c>
      <c r="G166" s="328">
        <v>214500</v>
      </c>
      <c r="H166" s="337" t="s">
        <v>38</v>
      </c>
      <c r="I166" s="41"/>
      <c r="J166" s="322" t="s">
        <v>671</v>
      </c>
      <c r="K166" s="316">
        <v>128700</v>
      </c>
      <c r="L166" s="463">
        <v>45184</v>
      </c>
      <c r="M166" s="463" t="s">
        <v>672</v>
      </c>
      <c r="N166" s="310" t="s">
        <v>101</v>
      </c>
      <c r="O166" s="463" t="s">
        <v>673</v>
      </c>
      <c r="P166" s="143"/>
      <c r="Q166" s="118"/>
      <c r="R166" s="118"/>
      <c r="S166" s="118"/>
      <c r="T166" s="118"/>
      <c r="U166" s="118"/>
      <c r="V166" s="510" t="s">
        <v>270</v>
      </c>
      <c r="W166" s="118"/>
      <c r="X166" s="118"/>
      <c r="Y166" s="331">
        <f>F166+180</f>
        <v>45349</v>
      </c>
      <c r="Z166" s="221" t="s">
        <v>674</v>
      </c>
      <c r="AA166" s="128">
        <v>45190</v>
      </c>
      <c r="AB166" s="128" t="s">
        <v>50</v>
      </c>
      <c r="AC166" s="401">
        <f>AB168+90</f>
        <v>45454</v>
      </c>
      <c r="AD166" s="483" t="s">
        <v>675</v>
      </c>
      <c r="AE166" s="27"/>
    </row>
    <row r="167" spans="1:31" s="34" customFormat="1" ht="39.75" customHeight="1">
      <c r="A167" s="311"/>
      <c r="B167" s="311"/>
      <c r="C167" s="289" t="s">
        <v>371</v>
      </c>
      <c r="D167" s="323"/>
      <c r="E167" s="323"/>
      <c r="F167" s="326"/>
      <c r="G167" s="329"/>
      <c r="H167" s="338"/>
      <c r="I167" s="41"/>
      <c r="J167" s="324"/>
      <c r="K167" s="318"/>
      <c r="L167" s="465"/>
      <c r="M167" s="464"/>
      <c r="N167" s="311"/>
      <c r="O167" s="464"/>
      <c r="P167" s="143"/>
      <c r="Q167" s="118"/>
      <c r="R167" s="118"/>
      <c r="S167" s="118"/>
      <c r="T167" s="118"/>
      <c r="U167" s="118"/>
      <c r="V167" s="511"/>
      <c r="W167" s="118"/>
      <c r="X167" s="118"/>
      <c r="Y167" s="332"/>
      <c r="Z167" s="221" t="s">
        <v>988</v>
      </c>
      <c r="AA167" s="128">
        <v>45231</v>
      </c>
      <c r="AB167" s="128" t="s">
        <v>50</v>
      </c>
      <c r="AC167" s="402"/>
      <c r="AD167" s="484"/>
      <c r="AE167" s="27"/>
    </row>
    <row r="168" spans="1:31" s="34" customFormat="1" ht="53.25" customHeight="1">
      <c r="A168" s="312"/>
      <c r="B168" s="312"/>
      <c r="C168" s="27" t="s">
        <v>372</v>
      </c>
      <c r="D168" s="324"/>
      <c r="E168" s="323"/>
      <c r="F168" s="327"/>
      <c r="G168" s="330"/>
      <c r="H168" s="339"/>
      <c r="I168" s="41"/>
      <c r="J168" s="27" t="s">
        <v>1013</v>
      </c>
      <c r="K168" s="274">
        <v>85800</v>
      </c>
      <c r="L168" s="78">
        <v>45236</v>
      </c>
      <c r="M168" s="465"/>
      <c r="N168" s="312"/>
      <c r="O168" s="465"/>
      <c r="P168" s="143"/>
      <c r="Q168" s="118"/>
      <c r="R168" s="118"/>
      <c r="S168" s="118"/>
      <c r="T168" s="118"/>
      <c r="U168" s="118"/>
      <c r="V168" s="512"/>
      <c r="W168" s="118"/>
      <c r="X168" s="118"/>
      <c r="Y168" s="333"/>
      <c r="Z168" s="221" t="s">
        <v>666</v>
      </c>
      <c r="AA168" s="128">
        <v>45349</v>
      </c>
      <c r="AB168" s="128">
        <f>Y166+15</f>
        <v>45364</v>
      </c>
      <c r="AC168" s="403"/>
      <c r="AD168" s="485"/>
      <c r="AE168" s="27"/>
    </row>
    <row r="169" spans="1:31" s="34" customFormat="1" ht="39.75" customHeight="1">
      <c r="A169" s="310">
        <v>57</v>
      </c>
      <c r="B169" s="310" t="s">
        <v>676</v>
      </c>
      <c r="C169" s="27" t="s">
        <v>677</v>
      </c>
      <c r="D169" s="322" t="s">
        <v>678</v>
      </c>
      <c r="E169" s="322" t="s">
        <v>679</v>
      </c>
      <c r="F169" s="325">
        <v>45170</v>
      </c>
      <c r="G169" s="328">
        <v>389200.75</v>
      </c>
      <c r="H169" s="33"/>
      <c r="I169" s="322">
        <v>2</v>
      </c>
      <c r="J169" s="322" t="s">
        <v>680</v>
      </c>
      <c r="K169" s="316">
        <v>251686.75</v>
      </c>
      <c r="L169" s="463">
        <v>45177</v>
      </c>
      <c r="M169" s="463" t="s">
        <v>681</v>
      </c>
      <c r="N169" s="310" t="s">
        <v>101</v>
      </c>
      <c r="O169" s="463" t="s">
        <v>682</v>
      </c>
      <c r="P169" s="143"/>
      <c r="Q169" s="118"/>
      <c r="R169" s="118"/>
      <c r="S169" s="118"/>
      <c r="T169" s="463" t="s">
        <v>1295</v>
      </c>
      <c r="U169" s="463">
        <v>45292</v>
      </c>
      <c r="V169" s="489" t="s">
        <v>103</v>
      </c>
      <c r="W169" s="118"/>
      <c r="X169" s="118"/>
      <c r="Y169" s="331">
        <f>F169+150</f>
        <v>45320</v>
      </c>
      <c r="Z169" s="27"/>
      <c r="AA169" s="32"/>
      <c r="AB169" s="32"/>
      <c r="AC169" s="401">
        <f>Y169+90</f>
        <v>45410</v>
      </c>
      <c r="AD169" s="483" t="s">
        <v>178</v>
      </c>
      <c r="AE169" s="27"/>
    </row>
    <row r="170" spans="1:31" s="34" customFormat="1" ht="39.75" customHeight="1">
      <c r="A170" s="311"/>
      <c r="B170" s="311"/>
      <c r="C170" s="28" t="s">
        <v>108</v>
      </c>
      <c r="D170" s="323"/>
      <c r="E170" s="323"/>
      <c r="F170" s="326"/>
      <c r="G170" s="329"/>
      <c r="H170" s="33"/>
      <c r="I170" s="323"/>
      <c r="J170" s="324"/>
      <c r="K170" s="318"/>
      <c r="L170" s="465"/>
      <c r="M170" s="464"/>
      <c r="N170" s="311"/>
      <c r="O170" s="464"/>
      <c r="P170" s="143"/>
      <c r="Q170" s="118"/>
      <c r="R170" s="118"/>
      <c r="S170" s="118"/>
      <c r="T170" s="464"/>
      <c r="U170" s="464"/>
      <c r="V170" s="490"/>
      <c r="W170" s="118"/>
      <c r="X170" s="118"/>
      <c r="Y170" s="332"/>
      <c r="Z170" s="27"/>
      <c r="AA170" s="32"/>
      <c r="AB170" s="32"/>
      <c r="AC170" s="402"/>
      <c r="AD170" s="484"/>
      <c r="AE170" s="27"/>
    </row>
    <row r="171" spans="1:31" s="34" customFormat="1" ht="52.5" customHeight="1">
      <c r="A171" s="312"/>
      <c r="B171" s="312"/>
      <c r="C171" s="27" t="s">
        <v>109</v>
      </c>
      <c r="D171" s="324"/>
      <c r="E171" s="323"/>
      <c r="F171" s="327"/>
      <c r="G171" s="330"/>
      <c r="H171" s="33"/>
      <c r="I171" s="324"/>
      <c r="J171" s="27" t="s">
        <v>683</v>
      </c>
      <c r="K171" s="167">
        <v>137514</v>
      </c>
      <c r="L171" s="78">
        <v>45204</v>
      </c>
      <c r="M171" s="465"/>
      <c r="N171" s="312"/>
      <c r="O171" s="465"/>
      <c r="P171" s="143"/>
      <c r="Q171" s="118"/>
      <c r="R171" s="118"/>
      <c r="S171" s="118"/>
      <c r="T171" s="465"/>
      <c r="U171" s="465"/>
      <c r="V171" s="491"/>
      <c r="W171" s="118"/>
      <c r="X171" s="118"/>
      <c r="Y171" s="333"/>
      <c r="Z171" s="27"/>
      <c r="AA171" s="32"/>
      <c r="AB171" s="32"/>
      <c r="AC171" s="403"/>
      <c r="AD171" s="485"/>
      <c r="AE171" s="27"/>
    </row>
    <row r="172" spans="1:31" s="34" customFormat="1" ht="39.75" customHeight="1">
      <c r="A172" s="310">
        <v>58</v>
      </c>
      <c r="B172" s="310" t="s">
        <v>684</v>
      </c>
      <c r="C172" s="27" t="s">
        <v>685</v>
      </c>
      <c r="D172" s="322" t="s">
        <v>686</v>
      </c>
      <c r="E172" s="322" t="s">
        <v>687</v>
      </c>
      <c r="F172" s="325">
        <v>45170</v>
      </c>
      <c r="G172" s="328">
        <v>114660</v>
      </c>
      <c r="H172" s="33"/>
      <c r="I172" s="322">
        <v>1</v>
      </c>
      <c r="J172" s="322" t="s">
        <v>688</v>
      </c>
      <c r="K172" s="316">
        <f>G172</f>
        <v>114660</v>
      </c>
      <c r="L172" s="463">
        <v>45184</v>
      </c>
      <c r="M172" s="322" t="s">
        <v>689</v>
      </c>
      <c r="N172" s="310" t="s">
        <v>101</v>
      </c>
      <c r="O172" s="463" t="s">
        <v>690</v>
      </c>
      <c r="P172" s="466" t="s">
        <v>102</v>
      </c>
      <c r="Q172" s="463">
        <v>45272</v>
      </c>
      <c r="R172" s="463">
        <v>45275</v>
      </c>
      <c r="S172" s="463">
        <v>45316</v>
      </c>
      <c r="T172" s="463" t="s">
        <v>1091</v>
      </c>
      <c r="U172" s="463">
        <v>45258</v>
      </c>
      <c r="V172" s="466" t="s">
        <v>106</v>
      </c>
      <c r="W172" s="401" t="s">
        <v>1203</v>
      </c>
      <c r="X172" s="463">
        <v>45275</v>
      </c>
      <c r="Y172" s="331">
        <f>F172+110</f>
        <v>45280</v>
      </c>
      <c r="Z172" s="27"/>
      <c r="AA172" s="32"/>
      <c r="AB172" s="32"/>
      <c r="AC172" s="401">
        <f>Y172+90</f>
        <v>45370</v>
      </c>
      <c r="AD172" s="483" t="s">
        <v>691</v>
      </c>
      <c r="AE172" s="322" t="s">
        <v>481</v>
      </c>
    </row>
    <row r="173" spans="1:31" s="34" customFormat="1" ht="48" customHeight="1">
      <c r="A173" s="311"/>
      <c r="B173" s="311"/>
      <c r="C173" s="28" t="s">
        <v>388</v>
      </c>
      <c r="D173" s="323"/>
      <c r="E173" s="323"/>
      <c r="F173" s="326"/>
      <c r="G173" s="329"/>
      <c r="H173" s="33"/>
      <c r="I173" s="323"/>
      <c r="J173" s="323"/>
      <c r="K173" s="311"/>
      <c r="L173" s="323"/>
      <c r="M173" s="323"/>
      <c r="N173" s="311"/>
      <c r="O173" s="464"/>
      <c r="P173" s="467"/>
      <c r="Q173" s="464"/>
      <c r="R173" s="464"/>
      <c r="S173" s="464"/>
      <c r="T173" s="464"/>
      <c r="U173" s="464"/>
      <c r="V173" s="467"/>
      <c r="W173" s="402"/>
      <c r="X173" s="464"/>
      <c r="Y173" s="332"/>
      <c r="Z173" s="27"/>
      <c r="AA173" s="32"/>
      <c r="AB173" s="32"/>
      <c r="AC173" s="402"/>
      <c r="AD173" s="484"/>
      <c r="AE173" s="323"/>
    </row>
    <row r="174" spans="1:31" s="34" customFormat="1" ht="24" customHeight="1">
      <c r="A174" s="312"/>
      <c r="B174" s="312"/>
      <c r="C174" s="27" t="s">
        <v>692</v>
      </c>
      <c r="D174" s="324"/>
      <c r="E174" s="323"/>
      <c r="F174" s="327"/>
      <c r="G174" s="330"/>
      <c r="H174" s="33"/>
      <c r="I174" s="324"/>
      <c r="J174" s="324"/>
      <c r="K174" s="312"/>
      <c r="L174" s="324"/>
      <c r="M174" s="324"/>
      <c r="N174" s="312"/>
      <c r="O174" s="465"/>
      <c r="P174" s="468"/>
      <c r="Q174" s="465"/>
      <c r="R174" s="465"/>
      <c r="S174" s="465"/>
      <c r="T174" s="465"/>
      <c r="U174" s="465"/>
      <c r="V174" s="468"/>
      <c r="W174" s="403"/>
      <c r="X174" s="465"/>
      <c r="Y174" s="333"/>
      <c r="Z174" s="27"/>
      <c r="AA174" s="32"/>
      <c r="AB174" s="32"/>
      <c r="AC174" s="403"/>
      <c r="AD174" s="485"/>
      <c r="AE174" s="324"/>
    </row>
    <row r="175" spans="1:31" s="34" customFormat="1" ht="39.75" customHeight="1">
      <c r="A175" s="310">
        <v>58</v>
      </c>
      <c r="B175" s="310" t="s">
        <v>693</v>
      </c>
      <c r="C175" s="27" t="s">
        <v>1024</v>
      </c>
      <c r="D175" s="322" t="s">
        <v>694</v>
      </c>
      <c r="E175" s="322" t="s">
        <v>695</v>
      </c>
      <c r="F175" s="325">
        <v>45171</v>
      </c>
      <c r="G175" s="328">
        <v>100000</v>
      </c>
      <c r="H175" s="33"/>
      <c r="I175" s="322">
        <v>1</v>
      </c>
      <c r="J175" s="322" t="s">
        <v>696</v>
      </c>
      <c r="K175" s="316">
        <f>G175</f>
        <v>100000</v>
      </c>
      <c r="L175" s="463">
        <v>45184</v>
      </c>
      <c r="M175" s="463" t="s">
        <v>697</v>
      </c>
      <c r="N175" s="310" t="s">
        <v>101</v>
      </c>
      <c r="O175" s="463" t="s">
        <v>698</v>
      </c>
      <c r="P175" s="466" t="s">
        <v>102</v>
      </c>
      <c r="Q175" s="463">
        <v>45196</v>
      </c>
      <c r="R175" s="463">
        <v>45233</v>
      </c>
      <c r="S175" s="463">
        <v>45260</v>
      </c>
      <c r="T175" s="463" t="s">
        <v>699</v>
      </c>
      <c r="U175" s="463">
        <v>45197</v>
      </c>
      <c r="V175" s="466" t="s">
        <v>106</v>
      </c>
      <c r="W175" s="486" t="s">
        <v>303</v>
      </c>
      <c r="X175" s="463"/>
      <c r="Y175" s="331">
        <f>F175+75</f>
        <v>45246</v>
      </c>
      <c r="Z175" s="27"/>
      <c r="AA175" s="32"/>
      <c r="AB175" s="32"/>
      <c r="AC175" s="401">
        <f>Y175+90</f>
        <v>45336</v>
      </c>
      <c r="AD175" s="483" t="s">
        <v>700</v>
      </c>
      <c r="AE175" s="27"/>
    </row>
    <row r="176" spans="1:31" s="34" customFormat="1" ht="39.75" customHeight="1">
      <c r="A176" s="311"/>
      <c r="B176" s="311"/>
      <c r="C176" s="28" t="s">
        <v>245</v>
      </c>
      <c r="D176" s="323"/>
      <c r="E176" s="323"/>
      <c r="F176" s="326"/>
      <c r="G176" s="329"/>
      <c r="H176" s="33"/>
      <c r="I176" s="323"/>
      <c r="J176" s="323"/>
      <c r="K176" s="317"/>
      <c r="L176" s="464"/>
      <c r="M176" s="464"/>
      <c r="N176" s="311"/>
      <c r="O176" s="464"/>
      <c r="P176" s="467"/>
      <c r="Q176" s="464"/>
      <c r="R176" s="464"/>
      <c r="S176" s="464"/>
      <c r="T176" s="464"/>
      <c r="U176" s="464"/>
      <c r="V176" s="467"/>
      <c r="W176" s="487"/>
      <c r="X176" s="464"/>
      <c r="Y176" s="332"/>
      <c r="Z176" s="27"/>
      <c r="AA176" s="32"/>
      <c r="AB176" s="32"/>
      <c r="AC176" s="402"/>
      <c r="AD176" s="484"/>
      <c r="AE176" s="27"/>
    </row>
    <row r="177" spans="1:31" s="34" customFormat="1" ht="50.25" customHeight="1">
      <c r="A177" s="312"/>
      <c r="B177" s="312"/>
      <c r="C177" s="27" t="s">
        <v>246</v>
      </c>
      <c r="D177" s="324"/>
      <c r="E177" s="323"/>
      <c r="F177" s="327"/>
      <c r="G177" s="330"/>
      <c r="H177" s="33"/>
      <c r="I177" s="324"/>
      <c r="J177" s="324"/>
      <c r="K177" s="318"/>
      <c r="L177" s="465"/>
      <c r="M177" s="465"/>
      <c r="N177" s="312"/>
      <c r="O177" s="465"/>
      <c r="P177" s="468"/>
      <c r="Q177" s="465"/>
      <c r="R177" s="465"/>
      <c r="S177" s="465"/>
      <c r="T177" s="465"/>
      <c r="U177" s="465"/>
      <c r="V177" s="468"/>
      <c r="W177" s="488"/>
      <c r="X177" s="465"/>
      <c r="Y177" s="333"/>
      <c r="Z177" s="27"/>
      <c r="AA177" s="32"/>
      <c r="AB177" s="32"/>
      <c r="AC177" s="403"/>
      <c r="AD177" s="485"/>
      <c r="AE177" s="27"/>
    </row>
    <row r="178" spans="1:31" s="34" customFormat="1" ht="39.75" customHeight="1">
      <c r="A178" s="310">
        <v>59</v>
      </c>
      <c r="B178" s="310" t="s">
        <v>701</v>
      </c>
      <c r="C178" s="27" t="s">
        <v>702</v>
      </c>
      <c r="D178" s="322" t="s">
        <v>703</v>
      </c>
      <c r="E178" s="322" t="s">
        <v>704</v>
      </c>
      <c r="F178" s="325">
        <v>45174</v>
      </c>
      <c r="G178" s="328">
        <v>250000</v>
      </c>
      <c r="H178" s="33"/>
      <c r="I178" s="322">
        <v>2</v>
      </c>
      <c r="J178" s="322" t="s">
        <v>705</v>
      </c>
      <c r="K178" s="316">
        <v>125000</v>
      </c>
      <c r="L178" s="463">
        <v>45184</v>
      </c>
      <c r="M178" s="463" t="s">
        <v>706</v>
      </c>
      <c r="N178" s="310" t="s">
        <v>101</v>
      </c>
      <c r="O178" s="463" t="s">
        <v>707</v>
      </c>
      <c r="P178" s="143"/>
      <c r="Q178" s="118"/>
      <c r="R178" s="118"/>
      <c r="S178" s="118"/>
      <c r="T178" s="118"/>
      <c r="U178" s="118"/>
      <c r="V178" s="143"/>
      <c r="W178" s="118"/>
      <c r="X178" s="118"/>
      <c r="Y178" s="331">
        <f>F178+240</f>
        <v>45414</v>
      </c>
      <c r="Z178" s="221" t="s">
        <v>1121</v>
      </c>
      <c r="AA178" s="128">
        <v>45266</v>
      </c>
      <c r="AB178" s="128" t="s">
        <v>50</v>
      </c>
      <c r="AC178" s="401">
        <f>Y178+90</f>
        <v>45504</v>
      </c>
      <c r="AD178" s="483" t="s">
        <v>708</v>
      </c>
      <c r="AE178" s="27"/>
    </row>
    <row r="179" spans="1:31" s="34" customFormat="1" ht="39.75" customHeight="1">
      <c r="A179" s="311"/>
      <c r="B179" s="311"/>
      <c r="C179" s="28" t="s">
        <v>709</v>
      </c>
      <c r="D179" s="323"/>
      <c r="E179" s="323"/>
      <c r="F179" s="326"/>
      <c r="G179" s="329"/>
      <c r="H179" s="33"/>
      <c r="I179" s="323"/>
      <c r="J179" s="324"/>
      <c r="K179" s="318"/>
      <c r="L179" s="465"/>
      <c r="M179" s="464"/>
      <c r="N179" s="311"/>
      <c r="O179" s="464"/>
      <c r="P179" s="143"/>
      <c r="Q179" s="118"/>
      <c r="R179" s="118"/>
      <c r="S179" s="118"/>
      <c r="T179" s="118"/>
      <c r="U179" s="118"/>
      <c r="V179" s="143"/>
      <c r="W179" s="118"/>
      <c r="X179" s="118"/>
      <c r="Y179" s="332"/>
      <c r="Z179" s="27"/>
      <c r="AA179" s="32"/>
      <c r="AB179" s="32"/>
      <c r="AC179" s="402"/>
      <c r="AD179" s="484"/>
      <c r="AE179" s="27"/>
    </row>
    <row r="180" spans="1:31" s="34" customFormat="1" ht="49.5" customHeight="1">
      <c r="A180" s="312"/>
      <c r="B180" s="312"/>
      <c r="C180" s="27" t="s">
        <v>710</v>
      </c>
      <c r="D180" s="324"/>
      <c r="E180" s="323"/>
      <c r="F180" s="327"/>
      <c r="G180" s="330"/>
      <c r="H180" s="33"/>
      <c r="I180" s="324"/>
      <c r="J180" s="27" t="s">
        <v>1093</v>
      </c>
      <c r="K180" s="167">
        <v>125000</v>
      </c>
      <c r="L180" s="118">
        <v>45260</v>
      </c>
      <c r="M180" s="465"/>
      <c r="N180" s="312"/>
      <c r="O180" s="465"/>
      <c r="P180" s="143"/>
      <c r="Q180" s="118"/>
      <c r="R180" s="118"/>
      <c r="S180" s="118"/>
      <c r="T180" s="118"/>
      <c r="U180" s="118"/>
      <c r="V180" s="143"/>
      <c r="W180" s="118"/>
      <c r="X180" s="118"/>
      <c r="Y180" s="333"/>
      <c r="Z180" s="27"/>
      <c r="AA180" s="32"/>
      <c r="AB180" s="32"/>
      <c r="AC180" s="403"/>
      <c r="AD180" s="485"/>
      <c r="AE180" s="27"/>
    </row>
    <row r="181" spans="1:31" s="34" customFormat="1" ht="39.75" customHeight="1">
      <c r="A181" s="310">
        <v>60</v>
      </c>
      <c r="B181" s="310" t="s">
        <v>711</v>
      </c>
      <c r="C181" s="27" t="s">
        <v>712</v>
      </c>
      <c r="D181" s="322" t="s">
        <v>713</v>
      </c>
      <c r="E181" s="322" t="s">
        <v>714</v>
      </c>
      <c r="F181" s="325">
        <v>45178</v>
      </c>
      <c r="G181" s="328">
        <v>225166</v>
      </c>
      <c r="H181" s="33"/>
      <c r="I181" s="322">
        <v>2</v>
      </c>
      <c r="J181" s="313" t="s">
        <v>715</v>
      </c>
      <c r="K181" s="316">
        <v>154926</v>
      </c>
      <c r="L181" s="463">
        <v>45184</v>
      </c>
      <c r="M181" s="463" t="s">
        <v>716</v>
      </c>
      <c r="N181" s="310" t="s">
        <v>101</v>
      </c>
      <c r="O181" s="463" t="s">
        <v>717</v>
      </c>
      <c r="P181" s="466" t="s">
        <v>102</v>
      </c>
      <c r="Q181" s="463">
        <v>45342</v>
      </c>
      <c r="R181" s="463">
        <v>45350</v>
      </c>
      <c r="S181" s="463">
        <v>45351</v>
      </c>
      <c r="T181" s="463" t="s">
        <v>1176</v>
      </c>
      <c r="U181" s="463">
        <v>45270</v>
      </c>
      <c r="V181" s="466" t="s">
        <v>106</v>
      </c>
      <c r="W181" s="401" t="s">
        <v>1340</v>
      </c>
      <c r="X181" s="463">
        <v>45321</v>
      </c>
      <c r="Y181" s="331">
        <f>F181+190</f>
        <v>45368</v>
      </c>
      <c r="Z181" s="27"/>
      <c r="AA181" s="32"/>
      <c r="AB181" s="32"/>
      <c r="AC181" s="401">
        <f>Y181+90</f>
        <v>45458</v>
      </c>
      <c r="AD181" s="483" t="s">
        <v>718</v>
      </c>
      <c r="AE181" s="322" t="s">
        <v>134</v>
      </c>
    </row>
    <row r="182" spans="1:31" s="34" customFormat="1" ht="28.5" customHeight="1">
      <c r="A182" s="311"/>
      <c r="B182" s="311"/>
      <c r="C182" s="28" t="s">
        <v>108</v>
      </c>
      <c r="D182" s="323"/>
      <c r="E182" s="323"/>
      <c r="F182" s="326"/>
      <c r="G182" s="329"/>
      <c r="H182" s="33"/>
      <c r="I182" s="323"/>
      <c r="J182" s="324"/>
      <c r="K182" s="318"/>
      <c r="L182" s="465"/>
      <c r="M182" s="464"/>
      <c r="N182" s="311"/>
      <c r="O182" s="464"/>
      <c r="P182" s="467"/>
      <c r="Q182" s="464"/>
      <c r="R182" s="464"/>
      <c r="S182" s="464"/>
      <c r="T182" s="464"/>
      <c r="U182" s="464"/>
      <c r="V182" s="467"/>
      <c r="W182" s="402"/>
      <c r="X182" s="464"/>
      <c r="Y182" s="332"/>
      <c r="Z182" s="27"/>
      <c r="AA182" s="32"/>
      <c r="AB182" s="32"/>
      <c r="AC182" s="402"/>
      <c r="AD182" s="484"/>
      <c r="AE182" s="323"/>
    </row>
    <row r="183" spans="1:31" s="34" customFormat="1" ht="78" customHeight="1">
      <c r="A183" s="312"/>
      <c r="B183" s="312"/>
      <c r="C183" s="27" t="s">
        <v>109</v>
      </c>
      <c r="D183" s="324"/>
      <c r="E183" s="323"/>
      <c r="F183" s="327"/>
      <c r="G183" s="330"/>
      <c r="H183" s="33"/>
      <c r="I183" s="324"/>
      <c r="J183" s="27" t="s">
        <v>1092</v>
      </c>
      <c r="K183" s="167">
        <v>70240</v>
      </c>
      <c r="L183" s="118">
        <v>45257</v>
      </c>
      <c r="M183" s="465"/>
      <c r="N183" s="312"/>
      <c r="O183" s="465"/>
      <c r="P183" s="468"/>
      <c r="Q183" s="465"/>
      <c r="R183" s="465"/>
      <c r="S183" s="465"/>
      <c r="T183" s="465"/>
      <c r="U183" s="465"/>
      <c r="V183" s="468"/>
      <c r="W183" s="403"/>
      <c r="X183" s="465"/>
      <c r="Y183" s="333"/>
      <c r="Z183" s="27"/>
      <c r="AA183" s="32"/>
      <c r="AB183" s="32"/>
      <c r="AC183" s="403"/>
      <c r="AD183" s="485"/>
      <c r="AE183" s="324"/>
    </row>
    <row r="184" spans="1:31" s="34" customFormat="1" ht="46.5" customHeight="1">
      <c r="A184" s="310">
        <v>61</v>
      </c>
      <c r="B184" s="310" t="s">
        <v>719</v>
      </c>
      <c r="C184" s="27" t="s">
        <v>720</v>
      </c>
      <c r="D184" s="322" t="s">
        <v>721</v>
      </c>
      <c r="E184" s="322" t="s">
        <v>722</v>
      </c>
      <c r="F184" s="325">
        <v>45189</v>
      </c>
      <c r="G184" s="328">
        <v>280300</v>
      </c>
      <c r="H184" s="33"/>
      <c r="I184" s="322">
        <v>1</v>
      </c>
      <c r="J184" s="322" t="s">
        <v>723</v>
      </c>
      <c r="K184" s="316">
        <f>G184</f>
        <v>280300</v>
      </c>
      <c r="L184" s="463">
        <v>45204</v>
      </c>
      <c r="M184" s="463" t="s">
        <v>724</v>
      </c>
      <c r="N184" s="310" t="s">
        <v>101</v>
      </c>
      <c r="O184" s="463" t="s">
        <v>725</v>
      </c>
      <c r="P184" s="466" t="s">
        <v>102</v>
      </c>
      <c r="Q184" s="463">
        <v>45272</v>
      </c>
      <c r="R184" s="463">
        <v>45275</v>
      </c>
      <c r="S184" s="463"/>
      <c r="T184" s="463"/>
      <c r="U184" s="463"/>
      <c r="V184" s="510" t="s">
        <v>270</v>
      </c>
      <c r="W184" s="118"/>
      <c r="X184" s="118"/>
      <c r="Y184" s="331">
        <f>F184+150</f>
        <v>45339</v>
      </c>
      <c r="Z184" s="221" t="s">
        <v>726</v>
      </c>
      <c r="AA184" s="243">
        <v>45197</v>
      </c>
      <c r="AB184" s="128" t="s">
        <v>727</v>
      </c>
      <c r="AC184" s="401">
        <f>Y184+90</f>
        <v>45429</v>
      </c>
      <c r="AD184" s="483" t="s">
        <v>728</v>
      </c>
      <c r="AE184" s="27"/>
    </row>
    <row r="185" spans="1:31" s="34" customFormat="1" ht="24" customHeight="1">
      <c r="A185" s="311"/>
      <c r="B185" s="311"/>
      <c r="C185" s="28" t="s">
        <v>375</v>
      </c>
      <c r="D185" s="323"/>
      <c r="E185" s="323"/>
      <c r="F185" s="326"/>
      <c r="G185" s="329"/>
      <c r="H185" s="33"/>
      <c r="I185" s="323"/>
      <c r="J185" s="323"/>
      <c r="K185" s="311"/>
      <c r="L185" s="323"/>
      <c r="M185" s="464"/>
      <c r="N185" s="311"/>
      <c r="O185" s="464"/>
      <c r="P185" s="467"/>
      <c r="Q185" s="464"/>
      <c r="R185" s="464"/>
      <c r="S185" s="464"/>
      <c r="T185" s="464"/>
      <c r="U185" s="464"/>
      <c r="V185" s="511"/>
      <c r="W185" s="118"/>
      <c r="X185" s="118"/>
      <c r="Y185" s="332"/>
      <c r="Z185" s="221" t="s">
        <v>666</v>
      </c>
      <c r="AA185" s="128">
        <v>45329</v>
      </c>
      <c r="AB185" s="128">
        <f>Y184+15</f>
        <v>45354</v>
      </c>
      <c r="AC185" s="402"/>
      <c r="AD185" s="484"/>
      <c r="AE185" s="27"/>
    </row>
    <row r="186" spans="1:31" s="34" customFormat="1" ht="69.75" customHeight="1">
      <c r="A186" s="312"/>
      <c r="B186" s="312"/>
      <c r="C186" s="27" t="s">
        <v>729</v>
      </c>
      <c r="D186" s="324"/>
      <c r="E186" s="323"/>
      <c r="F186" s="327"/>
      <c r="G186" s="330"/>
      <c r="H186" s="33"/>
      <c r="I186" s="324"/>
      <c r="J186" s="324"/>
      <c r="K186" s="312"/>
      <c r="L186" s="324"/>
      <c r="M186" s="465"/>
      <c r="N186" s="312"/>
      <c r="O186" s="465"/>
      <c r="P186" s="468"/>
      <c r="Q186" s="465"/>
      <c r="R186" s="465"/>
      <c r="S186" s="465"/>
      <c r="T186" s="465"/>
      <c r="U186" s="465"/>
      <c r="V186" s="512"/>
      <c r="W186" s="118"/>
      <c r="X186" s="118"/>
      <c r="Y186" s="333"/>
      <c r="Z186" s="27"/>
      <c r="AA186" s="32"/>
      <c r="AB186" s="32"/>
      <c r="AC186" s="403"/>
      <c r="AD186" s="485"/>
      <c r="AE186" s="27"/>
    </row>
    <row r="187" spans="1:31" s="34" customFormat="1" ht="39.75" customHeight="1">
      <c r="A187" s="310">
        <v>62</v>
      </c>
      <c r="B187" s="310" t="s">
        <v>730</v>
      </c>
      <c r="C187" s="27" t="s">
        <v>731</v>
      </c>
      <c r="D187" s="322" t="s">
        <v>732</v>
      </c>
      <c r="E187" s="322" t="s">
        <v>733</v>
      </c>
      <c r="F187" s="325">
        <v>45190</v>
      </c>
      <c r="G187" s="328">
        <v>146060</v>
      </c>
      <c r="H187" s="33"/>
      <c r="I187" s="322">
        <v>1</v>
      </c>
      <c r="J187" s="322" t="s">
        <v>731</v>
      </c>
      <c r="K187" s="316">
        <f>G187</f>
        <v>146060</v>
      </c>
      <c r="L187" s="463">
        <v>45194</v>
      </c>
      <c r="M187" s="463" t="s">
        <v>734</v>
      </c>
      <c r="N187" s="310" t="s">
        <v>101</v>
      </c>
      <c r="O187" s="463" t="s">
        <v>735</v>
      </c>
      <c r="P187" s="466" t="s">
        <v>102</v>
      </c>
      <c r="Q187" s="463">
        <v>45267</v>
      </c>
      <c r="R187" s="463">
        <v>45272</v>
      </c>
      <c r="S187" s="463">
        <v>45351</v>
      </c>
      <c r="T187" s="463" t="s">
        <v>1250</v>
      </c>
      <c r="U187" s="463">
        <v>45280</v>
      </c>
      <c r="V187" s="466" t="s">
        <v>106</v>
      </c>
      <c r="W187" s="401" t="s">
        <v>1302</v>
      </c>
      <c r="X187" s="463">
        <v>45308</v>
      </c>
      <c r="Y187" s="331">
        <f>F187+90</f>
        <v>45280</v>
      </c>
      <c r="Z187" s="221" t="s">
        <v>997</v>
      </c>
      <c r="AA187" s="128">
        <v>45234</v>
      </c>
      <c r="AB187" s="128" t="s">
        <v>50</v>
      </c>
      <c r="AC187" s="401">
        <f>Y187+90</f>
        <v>45370</v>
      </c>
      <c r="AD187" s="483" t="s">
        <v>736</v>
      </c>
      <c r="AE187" s="322" t="s">
        <v>481</v>
      </c>
    </row>
    <row r="188" spans="1:31" s="34" customFormat="1" ht="39.75" customHeight="1">
      <c r="A188" s="311"/>
      <c r="B188" s="311"/>
      <c r="C188" s="28" t="s">
        <v>232</v>
      </c>
      <c r="D188" s="323"/>
      <c r="E188" s="323"/>
      <c r="F188" s="326"/>
      <c r="G188" s="329"/>
      <c r="H188" s="33"/>
      <c r="I188" s="323"/>
      <c r="J188" s="323"/>
      <c r="K188" s="311"/>
      <c r="L188" s="323"/>
      <c r="M188" s="464"/>
      <c r="N188" s="311"/>
      <c r="O188" s="464"/>
      <c r="P188" s="467"/>
      <c r="Q188" s="464"/>
      <c r="R188" s="464"/>
      <c r="S188" s="464"/>
      <c r="T188" s="464"/>
      <c r="U188" s="464"/>
      <c r="V188" s="467"/>
      <c r="W188" s="402"/>
      <c r="X188" s="464"/>
      <c r="Y188" s="332"/>
      <c r="Z188" s="221" t="s">
        <v>1237</v>
      </c>
      <c r="AA188" s="128">
        <v>45280</v>
      </c>
      <c r="AB188" s="128">
        <f>Y187+4</f>
        <v>45284</v>
      </c>
      <c r="AC188" s="402"/>
      <c r="AD188" s="484"/>
      <c r="AE188" s="323"/>
    </row>
    <row r="189" spans="1:31" s="34" customFormat="1" ht="21" customHeight="1">
      <c r="A189" s="312"/>
      <c r="B189" s="312"/>
      <c r="C189" s="27" t="s">
        <v>234</v>
      </c>
      <c r="D189" s="324"/>
      <c r="E189" s="323"/>
      <c r="F189" s="327"/>
      <c r="G189" s="330"/>
      <c r="H189" s="33"/>
      <c r="I189" s="324"/>
      <c r="J189" s="324"/>
      <c r="K189" s="312"/>
      <c r="L189" s="324"/>
      <c r="M189" s="465"/>
      <c r="N189" s="312"/>
      <c r="O189" s="465"/>
      <c r="P189" s="468"/>
      <c r="Q189" s="465"/>
      <c r="R189" s="465"/>
      <c r="S189" s="465"/>
      <c r="T189" s="465"/>
      <c r="U189" s="465"/>
      <c r="V189" s="468"/>
      <c r="W189" s="403"/>
      <c r="X189" s="465"/>
      <c r="Y189" s="333"/>
      <c r="Z189" s="27"/>
      <c r="AA189" s="32"/>
      <c r="AB189" s="32"/>
      <c r="AC189" s="403"/>
      <c r="AD189" s="485"/>
      <c r="AE189" s="324"/>
    </row>
    <row r="190" spans="1:31" s="34" customFormat="1" ht="27.75" customHeight="1">
      <c r="A190" s="310">
        <v>63</v>
      </c>
      <c r="B190" s="310" t="s">
        <v>737</v>
      </c>
      <c r="C190" s="27" t="s">
        <v>738</v>
      </c>
      <c r="D190" s="322" t="s">
        <v>739</v>
      </c>
      <c r="E190" s="322" t="s">
        <v>740</v>
      </c>
      <c r="F190" s="325">
        <v>45191</v>
      </c>
      <c r="G190" s="328">
        <v>121874</v>
      </c>
      <c r="H190" s="33"/>
      <c r="I190" s="322">
        <v>1</v>
      </c>
      <c r="J190" s="322" t="s">
        <v>741</v>
      </c>
      <c r="K190" s="316">
        <f>G190</f>
        <v>121874</v>
      </c>
      <c r="L190" s="463">
        <v>45204</v>
      </c>
      <c r="M190" s="463" t="s">
        <v>742</v>
      </c>
      <c r="N190" s="310" t="s">
        <v>429</v>
      </c>
      <c r="O190" s="463" t="s">
        <v>744</v>
      </c>
      <c r="P190" s="401"/>
      <c r="Q190" s="118"/>
      <c r="R190" s="118"/>
      <c r="S190" s="118"/>
      <c r="T190" s="463" t="s">
        <v>1300</v>
      </c>
      <c r="U190" s="463">
        <v>45301</v>
      </c>
      <c r="V190" s="498" t="s">
        <v>133</v>
      </c>
      <c r="W190" s="401" t="s">
        <v>1402</v>
      </c>
      <c r="X190" s="463">
        <v>45349</v>
      </c>
      <c r="Y190" s="331">
        <f>F190+85</f>
        <v>45276</v>
      </c>
      <c r="Z190" s="221" t="s">
        <v>745</v>
      </c>
      <c r="AA190" s="128">
        <v>45223</v>
      </c>
      <c r="AB190" s="128" t="s">
        <v>50</v>
      </c>
      <c r="AC190" s="401">
        <f>AB191+90</f>
        <v>45379</v>
      </c>
      <c r="AD190" s="483" t="s">
        <v>746</v>
      </c>
      <c r="AE190" s="27"/>
    </row>
    <row r="191" spans="1:31" s="34" customFormat="1" ht="33" customHeight="1">
      <c r="A191" s="311"/>
      <c r="B191" s="311"/>
      <c r="C191" s="28" t="s">
        <v>747</v>
      </c>
      <c r="D191" s="323"/>
      <c r="E191" s="323"/>
      <c r="F191" s="326"/>
      <c r="G191" s="329"/>
      <c r="H191" s="33"/>
      <c r="I191" s="323"/>
      <c r="J191" s="323"/>
      <c r="K191" s="317"/>
      <c r="L191" s="464"/>
      <c r="M191" s="464"/>
      <c r="N191" s="311"/>
      <c r="O191" s="464"/>
      <c r="P191" s="402"/>
      <c r="Q191" s="118"/>
      <c r="R191" s="118"/>
      <c r="S191" s="118"/>
      <c r="T191" s="464"/>
      <c r="U191" s="464"/>
      <c r="V191" s="499"/>
      <c r="W191" s="402"/>
      <c r="X191" s="464"/>
      <c r="Y191" s="332"/>
      <c r="Z191" s="221" t="s">
        <v>1118</v>
      </c>
      <c r="AA191" s="128">
        <v>44932</v>
      </c>
      <c r="AB191" s="128">
        <f>Y190+13</f>
        <v>45289</v>
      </c>
      <c r="AC191" s="402"/>
      <c r="AD191" s="484"/>
      <c r="AE191" s="27"/>
    </row>
    <row r="192" spans="1:31" s="34" customFormat="1" ht="52.5" customHeight="1">
      <c r="A192" s="312"/>
      <c r="B192" s="312"/>
      <c r="C192" s="27" t="s">
        <v>748</v>
      </c>
      <c r="D192" s="324"/>
      <c r="E192" s="324"/>
      <c r="F192" s="327"/>
      <c r="G192" s="330"/>
      <c r="H192" s="33"/>
      <c r="I192" s="324"/>
      <c r="J192" s="324"/>
      <c r="K192" s="318"/>
      <c r="L192" s="465"/>
      <c r="M192" s="465"/>
      <c r="N192" s="312"/>
      <c r="O192" s="465"/>
      <c r="P192" s="403"/>
      <c r="Q192" s="118"/>
      <c r="R192" s="118"/>
      <c r="S192" s="118"/>
      <c r="T192" s="465"/>
      <c r="U192" s="465"/>
      <c r="V192" s="500"/>
      <c r="W192" s="403"/>
      <c r="X192" s="465"/>
      <c r="Y192" s="333"/>
      <c r="Z192" s="27"/>
      <c r="AA192" s="32"/>
      <c r="AB192" s="32"/>
      <c r="AC192" s="403"/>
      <c r="AD192" s="485"/>
      <c r="AE192" s="27"/>
    </row>
    <row r="193" spans="1:31" s="34" customFormat="1" ht="39.75" customHeight="1">
      <c r="A193" s="310">
        <v>64</v>
      </c>
      <c r="B193" s="310" t="s">
        <v>749</v>
      </c>
      <c r="C193" s="27" t="s">
        <v>750</v>
      </c>
      <c r="D193" s="322" t="s">
        <v>751</v>
      </c>
      <c r="E193" s="322" t="s">
        <v>752</v>
      </c>
      <c r="F193" s="325">
        <v>45192</v>
      </c>
      <c r="G193" s="328">
        <v>99975</v>
      </c>
      <c r="H193" s="33"/>
      <c r="I193" s="322">
        <v>1</v>
      </c>
      <c r="J193" s="322" t="s">
        <v>753</v>
      </c>
      <c r="K193" s="316">
        <f>G193</f>
        <v>99975</v>
      </c>
      <c r="L193" s="463">
        <v>45204</v>
      </c>
      <c r="M193" s="463" t="s">
        <v>754</v>
      </c>
      <c r="N193" s="310" t="s">
        <v>101</v>
      </c>
      <c r="O193" s="463" t="s">
        <v>755</v>
      </c>
      <c r="P193" s="466" t="s">
        <v>102</v>
      </c>
      <c r="Q193" s="463">
        <v>45286</v>
      </c>
      <c r="R193" s="463">
        <v>45293</v>
      </c>
      <c r="S193" s="118"/>
      <c r="T193" s="463" t="s">
        <v>1246</v>
      </c>
      <c r="U193" s="463">
        <v>45278</v>
      </c>
      <c r="V193" s="498" t="s">
        <v>133</v>
      </c>
      <c r="W193" s="401" t="s">
        <v>1344</v>
      </c>
      <c r="X193" s="463">
        <v>45323</v>
      </c>
      <c r="Y193" s="331">
        <f>F193+130</f>
        <v>45322</v>
      </c>
      <c r="Z193" s="27"/>
      <c r="AA193" s="32"/>
      <c r="AB193" s="32"/>
      <c r="AC193" s="401">
        <f>Y193+90</f>
        <v>45412</v>
      </c>
      <c r="AD193" s="483" t="s">
        <v>756</v>
      </c>
      <c r="AE193" s="27"/>
    </row>
    <row r="194" spans="1:31" s="34" customFormat="1" ht="39.75" customHeight="1">
      <c r="A194" s="311"/>
      <c r="B194" s="311"/>
      <c r="C194" s="28" t="s">
        <v>757</v>
      </c>
      <c r="D194" s="323"/>
      <c r="E194" s="323"/>
      <c r="F194" s="326"/>
      <c r="G194" s="329"/>
      <c r="H194" s="33"/>
      <c r="I194" s="323"/>
      <c r="J194" s="323"/>
      <c r="K194" s="317"/>
      <c r="L194" s="464"/>
      <c r="M194" s="464"/>
      <c r="N194" s="311"/>
      <c r="O194" s="464"/>
      <c r="P194" s="467"/>
      <c r="Q194" s="464"/>
      <c r="R194" s="464"/>
      <c r="S194" s="118"/>
      <c r="T194" s="464"/>
      <c r="U194" s="464"/>
      <c r="V194" s="499"/>
      <c r="W194" s="402"/>
      <c r="X194" s="464"/>
      <c r="Y194" s="332"/>
      <c r="Z194" s="27"/>
      <c r="AA194" s="32"/>
      <c r="AB194" s="32"/>
      <c r="AC194" s="402"/>
      <c r="AD194" s="484"/>
      <c r="AE194" s="27"/>
    </row>
    <row r="195" spans="1:31" s="34" customFormat="1" ht="50.25" customHeight="1">
      <c r="A195" s="312"/>
      <c r="B195" s="312"/>
      <c r="C195" s="27" t="s">
        <v>758</v>
      </c>
      <c r="D195" s="324"/>
      <c r="E195" s="324"/>
      <c r="F195" s="327"/>
      <c r="G195" s="330"/>
      <c r="H195" s="33"/>
      <c r="I195" s="324"/>
      <c r="J195" s="324"/>
      <c r="K195" s="318"/>
      <c r="L195" s="465"/>
      <c r="M195" s="465"/>
      <c r="N195" s="312"/>
      <c r="O195" s="465"/>
      <c r="P195" s="468"/>
      <c r="Q195" s="465"/>
      <c r="R195" s="465"/>
      <c r="S195" s="118"/>
      <c r="T195" s="465"/>
      <c r="U195" s="465"/>
      <c r="V195" s="500"/>
      <c r="W195" s="403"/>
      <c r="X195" s="465"/>
      <c r="Y195" s="333"/>
      <c r="Z195" s="27"/>
      <c r="AA195" s="32"/>
      <c r="AB195" s="32"/>
      <c r="AC195" s="403"/>
      <c r="AD195" s="485"/>
      <c r="AE195" s="27"/>
    </row>
    <row r="196" spans="1:31" s="34" customFormat="1" ht="21.75" customHeight="1">
      <c r="A196" s="310">
        <v>65</v>
      </c>
      <c r="B196" s="310" t="s">
        <v>759</v>
      </c>
      <c r="C196" s="147" t="s">
        <v>760</v>
      </c>
      <c r="D196" s="322" t="s">
        <v>761</v>
      </c>
      <c r="E196" s="322" t="s">
        <v>762</v>
      </c>
      <c r="F196" s="325">
        <v>45196</v>
      </c>
      <c r="G196" s="328">
        <v>110000</v>
      </c>
      <c r="H196" s="33"/>
      <c r="I196" s="322">
        <v>1</v>
      </c>
      <c r="J196" s="322" t="s">
        <v>763</v>
      </c>
      <c r="K196" s="316">
        <f>G196</f>
        <v>110000</v>
      </c>
      <c r="L196" s="463">
        <v>45205</v>
      </c>
      <c r="M196" s="463" t="s">
        <v>764</v>
      </c>
      <c r="N196" s="310" t="s">
        <v>429</v>
      </c>
      <c r="O196" s="463" t="s">
        <v>765</v>
      </c>
      <c r="P196" s="401"/>
      <c r="Q196" s="118"/>
      <c r="R196" s="118"/>
      <c r="S196" s="118"/>
      <c r="T196" s="118"/>
      <c r="U196" s="118"/>
      <c r="V196" s="143"/>
      <c r="W196" s="118"/>
      <c r="X196" s="118"/>
      <c r="Y196" s="331">
        <f>F196+152</f>
        <v>45348</v>
      </c>
      <c r="Z196" s="221" t="s">
        <v>1257</v>
      </c>
      <c r="AA196" s="128">
        <v>45349</v>
      </c>
      <c r="AB196" s="128">
        <f>Y196+9</f>
        <v>45357</v>
      </c>
      <c r="AC196" s="401">
        <f>AB196+90</f>
        <v>45447</v>
      </c>
      <c r="AD196" s="483" t="s">
        <v>766</v>
      </c>
      <c r="AE196" s="27"/>
    </row>
    <row r="197" spans="1:31" s="34" customFormat="1" ht="33" customHeight="1">
      <c r="A197" s="311"/>
      <c r="B197" s="311"/>
      <c r="C197" s="289" t="s">
        <v>767</v>
      </c>
      <c r="D197" s="323"/>
      <c r="E197" s="323"/>
      <c r="F197" s="326"/>
      <c r="G197" s="329"/>
      <c r="H197" s="33"/>
      <c r="I197" s="323"/>
      <c r="J197" s="323"/>
      <c r="K197" s="317"/>
      <c r="L197" s="464"/>
      <c r="M197" s="464"/>
      <c r="N197" s="311"/>
      <c r="O197" s="464"/>
      <c r="P197" s="402"/>
      <c r="Q197" s="118"/>
      <c r="R197" s="118"/>
      <c r="S197" s="118"/>
      <c r="T197" s="118"/>
      <c r="U197" s="118"/>
      <c r="V197" s="143"/>
      <c r="W197" s="118"/>
      <c r="X197" s="118"/>
      <c r="Y197" s="332"/>
      <c r="Z197" s="27"/>
      <c r="AA197" s="32"/>
      <c r="AB197" s="32"/>
      <c r="AC197" s="402"/>
      <c r="AD197" s="484"/>
      <c r="AE197" s="27"/>
    </row>
    <row r="198" spans="1:31" s="34" customFormat="1" ht="30" customHeight="1">
      <c r="A198" s="312"/>
      <c r="B198" s="312"/>
      <c r="C198" s="27" t="s">
        <v>768</v>
      </c>
      <c r="D198" s="324"/>
      <c r="E198" s="324"/>
      <c r="F198" s="327"/>
      <c r="G198" s="330"/>
      <c r="H198" s="33"/>
      <c r="I198" s="324"/>
      <c r="J198" s="324"/>
      <c r="K198" s="318"/>
      <c r="L198" s="465"/>
      <c r="M198" s="465"/>
      <c r="N198" s="312"/>
      <c r="O198" s="465"/>
      <c r="P198" s="403"/>
      <c r="Q198" s="118"/>
      <c r="R198" s="118"/>
      <c r="S198" s="118"/>
      <c r="T198" s="118"/>
      <c r="U198" s="118"/>
      <c r="V198" s="143"/>
      <c r="W198" s="118"/>
      <c r="X198" s="118"/>
      <c r="Y198" s="333"/>
      <c r="Z198" s="27"/>
      <c r="AA198" s="32"/>
      <c r="AB198" s="32"/>
      <c r="AC198" s="403"/>
      <c r="AD198" s="485"/>
      <c r="AE198" s="27"/>
    </row>
    <row r="199" spans="1:31" s="34" customFormat="1" ht="39.75" customHeight="1">
      <c r="A199" s="310">
        <v>66</v>
      </c>
      <c r="B199" s="310" t="s">
        <v>769</v>
      </c>
      <c r="C199" s="27" t="s">
        <v>770</v>
      </c>
      <c r="D199" s="322" t="s">
        <v>1380</v>
      </c>
      <c r="E199" s="322" t="s">
        <v>771</v>
      </c>
      <c r="F199" s="325">
        <v>45197</v>
      </c>
      <c r="G199" s="328">
        <v>504779.36</v>
      </c>
      <c r="H199" s="33"/>
      <c r="I199" s="322">
        <v>1</v>
      </c>
      <c r="J199" s="322" t="s">
        <v>772</v>
      </c>
      <c r="K199" s="316">
        <v>450367.74</v>
      </c>
      <c r="L199" s="463">
        <v>45204</v>
      </c>
      <c r="M199" s="463" t="s">
        <v>1321</v>
      </c>
      <c r="N199" s="310" t="s">
        <v>101</v>
      </c>
      <c r="O199" s="463" t="s">
        <v>773</v>
      </c>
      <c r="P199" s="466" t="s">
        <v>102</v>
      </c>
      <c r="Q199" s="463">
        <v>45264</v>
      </c>
      <c r="R199" s="463">
        <v>45271</v>
      </c>
      <c r="S199" s="463"/>
      <c r="T199" s="118"/>
      <c r="U199" s="118"/>
      <c r="V199" s="510" t="s">
        <v>270</v>
      </c>
      <c r="W199" s="118"/>
      <c r="X199" s="118"/>
      <c r="Y199" s="331">
        <f>F199+120</f>
        <v>45317</v>
      </c>
      <c r="Z199" s="221" t="s">
        <v>1080</v>
      </c>
      <c r="AA199" s="128">
        <v>45254</v>
      </c>
      <c r="AB199" s="128" t="s">
        <v>50</v>
      </c>
      <c r="AC199" s="401">
        <f>Y199+90</f>
        <v>45407</v>
      </c>
      <c r="AD199" s="483" t="s">
        <v>774</v>
      </c>
      <c r="AE199" s="27"/>
    </row>
    <row r="200" spans="1:31" s="34" customFormat="1" ht="34.5" customHeight="1">
      <c r="A200" s="311"/>
      <c r="B200" s="311"/>
      <c r="C200" s="28" t="s">
        <v>438</v>
      </c>
      <c r="D200" s="323"/>
      <c r="E200" s="323"/>
      <c r="F200" s="326"/>
      <c r="G200" s="329"/>
      <c r="H200" s="33"/>
      <c r="I200" s="323"/>
      <c r="J200" s="324"/>
      <c r="K200" s="318"/>
      <c r="L200" s="465"/>
      <c r="M200" s="464"/>
      <c r="N200" s="311"/>
      <c r="O200" s="464"/>
      <c r="P200" s="467"/>
      <c r="Q200" s="464"/>
      <c r="R200" s="464"/>
      <c r="S200" s="464"/>
      <c r="T200" s="118"/>
      <c r="U200" s="118"/>
      <c r="V200" s="511"/>
      <c r="W200" s="118"/>
      <c r="X200" s="118"/>
      <c r="Y200" s="332"/>
      <c r="Z200" s="128" t="s">
        <v>61</v>
      </c>
      <c r="AA200" s="128">
        <v>45274</v>
      </c>
      <c r="AB200" s="128" t="s">
        <v>1126</v>
      </c>
      <c r="AC200" s="402"/>
      <c r="AD200" s="484"/>
      <c r="AE200" s="27"/>
    </row>
    <row r="201" spans="1:31" s="34" customFormat="1" ht="34.5" customHeight="1">
      <c r="A201" s="311"/>
      <c r="B201" s="311"/>
      <c r="C201" s="322" t="s">
        <v>655</v>
      </c>
      <c r="D201" s="323"/>
      <c r="E201" s="323"/>
      <c r="F201" s="326"/>
      <c r="G201" s="329"/>
      <c r="H201" s="33"/>
      <c r="I201" s="323"/>
      <c r="J201" s="322" t="s">
        <v>1375</v>
      </c>
      <c r="K201" s="316">
        <v>54411.62</v>
      </c>
      <c r="L201" s="463">
        <v>45327</v>
      </c>
      <c r="M201" s="464"/>
      <c r="N201" s="311"/>
      <c r="O201" s="464"/>
      <c r="P201" s="467"/>
      <c r="Q201" s="464"/>
      <c r="R201" s="464"/>
      <c r="S201" s="464"/>
      <c r="T201" s="118"/>
      <c r="U201" s="118"/>
      <c r="V201" s="511"/>
      <c r="W201" s="118"/>
      <c r="X201" s="118"/>
      <c r="Y201" s="332"/>
      <c r="Z201" s="128" t="s">
        <v>951</v>
      </c>
      <c r="AA201" s="128">
        <v>45317</v>
      </c>
      <c r="AB201" s="128">
        <f>Y199+41</f>
        <v>45358</v>
      </c>
      <c r="AC201" s="402"/>
      <c r="AD201" s="484"/>
      <c r="AE201" s="27"/>
    </row>
    <row r="202" spans="1:31" s="34" customFormat="1" ht="21" customHeight="1">
      <c r="A202" s="312"/>
      <c r="B202" s="312"/>
      <c r="C202" s="324"/>
      <c r="D202" s="324"/>
      <c r="E202" s="324"/>
      <c r="F202" s="327"/>
      <c r="G202" s="330"/>
      <c r="H202" s="33"/>
      <c r="I202" s="324"/>
      <c r="J202" s="324"/>
      <c r="K202" s="312"/>
      <c r="L202" s="324"/>
      <c r="M202" s="465"/>
      <c r="N202" s="312"/>
      <c r="O202" s="465"/>
      <c r="P202" s="468"/>
      <c r="Q202" s="465"/>
      <c r="R202" s="465"/>
      <c r="S202" s="465"/>
      <c r="T202" s="118"/>
      <c r="U202" s="118"/>
      <c r="V202" s="512"/>
      <c r="W202" s="118"/>
      <c r="X202" s="118"/>
      <c r="Y202" s="333"/>
      <c r="Z202" s="27"/>
      <c r="AA202" s="32"/>
      <c r="AB202" s="32"/>
      <c r="AC202" s="403"/>
      <c r="AD202" s="485"/>
      <c r="AE202" s="27"/>
    </row>
    <row r="203" spans="1:31" s="34" customFormat="1" ht="39.75" customHeight="1">
      <c r="A203" s="310">
        <v>67</v>
      </c>
      <c r="B203" s="310" t="s">
        <v>775</v>
      </c>
      <c r="C203" s="27" t="s">
        <v>776</v>
      </c>
      <c r="D203" s="322" t="s">
        <v>777</v>
      </c>
      <c r="E203" s="322" t="s">
        <v>778</v>
      </c>
      <c r="F203" s="325">
        <v>45198</v>
      </c>
      <c r="G203" s="328">
        <v>60625</v>
      </c>
      <c r="H203" s="33"/>
      <c r="I203" s="322">
        <v>1</v>
      </c>
      <c r="J203" s="322" t="s">
        <v>779</v>
      </c>
      <c r="K203" s="316">
        <f>G203</f>
        <v>60625</v>
      </c>
      <c r="L203" s="463">
        <v>45204</v>
      </c>
      <c r="M203" s="463" t="s">
        <v>780</v>
      </c>
      <c r="N203" s="310" t="s">
        <v>101</v>
      </c>
      <c r="O203" s="463" t="s">
        <v>781</v>
      </c>
      <c r="P203" s="466" t="s">
        <v>102</v>
      </c>
      <c r="Q203" s="463">
        <v>45251</v>
      </c>
      <c r="R203" s="463">
        <v>45257</v>
      </c>
      <c r="S203" s="463"/>
      <c r="T203" s="463" t="s">
        <v>1245</v>
      </c>
      <c r="U203" s="463">
        <v>45277</v>
      </c>
      <c r="V203" s="466" t="s">
        <v>106</v>
      </c>
      <c r="W203" s="401" t="s">
        <v>1308</v>
      </c>
      <c r="X203" s="463">
        <v>45309</v>
      </c>
      <c r="Y203" s="331">
        <f>F203+61</f>
        <v>45259</v>
      </c>
      <c r="Z203" s="221" t="s">
        <v>1007</v>
      </c>
      <c r="AA203" s="128">
        <v>45238</v>
      </c>
      <c r="AB203" s="128" t="s">
        <v>386</v>
      </c>
      <c r="AC203" s="401">
        <f>Y203+90</f>
        <v>45349</v>
      </c>
      <c r="AD203" s="483" t="s">
        <v>782</v>
      </c>
      <c r="AE203" s="322" t="s">
        <v>481</v>
      </c>
    </row>
    <row r="204" spans="1:31" s="34" customFormat="1" ht="39.75" customHeight="1">
      <c r="A204" s="311"/>
      <c r="B204" s="311"/>
      <c r="C204" s="28" t="s">
        <v>783</v>
      </c>
      <c r="D204" s="323"/>
      <c r="E204" s="323"/>
      <c r="F204" s="326"/>
      <c r="G204" s="329"/>
      <c r="H204" s="33"/>
      <c r="I204" s="323"/>
      <c r="J204" s="323"/>
      <c r="K204" s="317"/>
      <c r="L204" s="464"/>
      <c r="M204" s="464"/>
      <c r="N204" s="311"/>
      <c r="O204" s="464"/>
      <c r="P204" s="467"/>
      <c r="Q204" s="464"/>
      <c r="R204" s="464"/>
      <c r="S204" s="464"/>
      <c r="T204" s="464"/>
      <c r="U204" s="464"/>
      <c r="V204" s="467"/>
      <c r="W204" s="402"/>
      <c r="X204" s="464"/>
      <c r="Y204" s="332"/>
      <c r="Z204" s="27"/>
      <c r="AA204" s="32"/>
      <c r="AB204" s="32"/>
      <c r="AC204" s="402"/>
      <c r="AD204" s="484"/>
      <c r="AE204" s="323"/>
    </row>
    <row r="205" spans="1:31" s="34" customFormat="1" ht="29.25" customHeight="1">
      <c r="A205" s="312"/>
      <c r="B205" s="312"/>
      <c r="C205" s="27" t="s">
        <v>784</v>
      </c>
      <c r="D205" s="324"/>
      <c r="E205" s="324"/>
      <c r="F205" s="327"/>
      <c r="G205" s="330"/>
      <c r="H205" s="33"/>
      <c r="I205" s="324"/>
      <c r="J205" s="324"/>
      <c r="K205" s="318"/>
      <c r="L205" s="465"/>
      <c r="M205" s="465"/>
      <c r="N205" s="312"/>
      <c r="O205" s="465"/>
      <c r="P205" s="468"/>
      <c r="Q205" s="465"/>
      <c r="R205" s="465"/>
      <c r="S205" s="465"/>
      <c r="T205" s="465"/>
      <c r="U205" s="465"/>
      <c r="V205" s="468"/>
      <c r="W205" s="403"/>
      <c r="X205" s="465"/>
      <c r="Y205" s="333"/>
      <c r="Z205" s="27"/>
      <c r="AA205" s="32"/>
      <c r="AB205" s="32"/>
      <c r="AC205" s="403"/>
      <c r="AD205" s="485"/>
      <c r="AE205" s="324"/>
    </row>
    <row r="206" spans="1:31" s="34" customFormat="1" ht="29.25" customHeight="1">
      <c r="A206" s="310">
        <v>68</v>
      </c>
      <c r="B206" s="310" t="s">
        <v>785</v>
      </c>
      <c r="C206" s="27" t="s">
        <v>786</v>
      </c>
      <c r="D206" s="322" t="s">
        <v>787</v>
      </c>
      <c r="E206" s="322" t="s">
        <v>788</v>
      </c>
      <c r="F206" s="325">
        <v>45199</v>
      </c>
      <c r="G206" s="328">
        <v>84672</v>
      </c>
      <c r="H206" s="33"/>
      <c r="I206" s="322">
        <v>1</v>
      </c>
      <c r="J206" s="463" t="s">
        <v>789</v>
      </c>
      <c r="K206" s="316">
        <f>G206</f>
        <v>84672</v>
      </c>
      <c r="L206" s="463">
        <v>45204</v>
      </c>
      <c r="M206" s="463" t="s">
        <v>790</v>
      </c>
      <c r="N206" s="310" t="s">
        <v>101</v>
      </c>
      <c r="O206" s="463" t="s">
        <v>791</v>
      </c>
      <c r="P206" s="401"/>
      <c r="Q206" s="118"/>
      <c r="R206" s="118"/>
      <c r="S206" s="118"/>
      <c r="T206" s="463" t="s">
        <v>1350</v>
      </c>
      <c r="U206" s="463">
        <v>45321</v>
      </c>
      <c r="V206" s="489" t="s">
        <v>103</v>
      </c>
      <c r="W206" s="118"/>
      <c r="X206" s="118"/>
      <c r="Y206" s="331">
        <f>F206+122</f>
        <v>45321</v>
      </c>
      <c r="Z206" s="28"/>
      <c r="AA206" s="40"/>
      <c r="AB206" s="40"/>
      <c r="AC206" s="401">
        <f>Y206+90</f>
        <v>45411</v>
      </c>
      <c r="AD206" s="483" t="s">
        <v>792</v>
      </c>
      <c r="AE206" s="27"/>
    </row>
    <row r="207" spans="1:31" s="34" customFormat="1" ht="29.25" customHeight="1">
      <c r="A207" s="311"/>
      <c r="B207" s="311"/>
      <c r="C207" s="28" t="s">
        <v>793</v>
      </c>
      <c r="D207" s="323"/>
      <c r="E207" s="323"/>
      <c r="F207" s="326"/>
      <c r="G207" s="329"/>
      <c r="H207" s="33"/>
      <c r="I207" s="323"/>
      <c r="J207" s="464"/>
      <c r="K207" s="317"/>
      <c r="L207" s="464"/>
      <c r="M207" s="464"/>
      <c r="N207" s="311"/>
      <c r="O207" s="464"/>
      <c r="P207" s="402"/>
      <c r="Q207" s="118"/>
      <c r="R207" s="118"/>
      <c r="S207" s="118"/>
      <c r="T207" s="464"/>
      <c r="U207" s="464"/>
      <c r="V207" s="490"/>
      <c r="W207" s="118"/>
      <c r="X207" s="118"/>
      <c r="Y207" s="332"/>
      <c r="Z207" s="27"/>
      <c r="AA207" s="32"/>
      <c r="AB207" s="32"/>
      <c r="AC207" s="402"/>
      <c r="AD207" s="484"/>
      <c r="AE207" s="27"/>
    </row>
    <row r="208" spans="1:31" s="34" customFormat="1" ht="51" customHeight="1">
      <c r="A208" s="312"/>
      <c r="B208" s="312"/>
      <c r="C208" s="27" t="s">
        <v>504</v>
      </c>
      <c r="D208" s="324"/>
      <c r="E208" s="324"/>
      <c r="F208" s="327"/>
      <c r="G208" s="330"/>
      <c r="H208" s="33"/>
      <c r="I208" s="324"/>
      <c r="J208" s="465"/>
      <c r="K208" s="318"/>
      <c r="L208" s="465"/>
      <c r="M208" s="465"/>
      <c r="N208" s="312"/>
      <c r="O208" s="465"/>
      <c r="P208" s="403"/>
      <c r="Q208" s="118"/>
      <c r="R208" s="118"/>
      <c r="S208" s="118"/>
      <c r="T208" s="465"/>
      <c r="U208" s="465"/>
      <c r="V208" s="491"/>
      <c r="W208" s="118"/>
      <c r="X208" s="118"/>
      <c r="Y208" s="333"/>
      <c r="Z208" s="27"/>
      <c r="AA208" s="32"/>
      <c r="AB208" s="32"/>
      <c r="AC208" s="403"/>
      <c r="AD208" s="485"/>
      <c r="AE208" s="27"/>
    </row>
    <row r="209" spans="1:31" s="34" customFormat="1" ht="39.75" customHeight="1">
      <c r="A209" s="310">
        <v>69</v>
      </c>
      <c r="B209" s="310" t="s">
        <v>794</v>
      </c>
      <c r="C209" s="27" t="s">
        <v>795</v>
      </c>
      <c r="D209" s="322" t="s">
        <v>796</v>
      </c>
      <c r="E209" s="322" t="s">
        <v>797</v>
      </c>
      <c r="F209" s="325">
        <v>45203</v>
      </c>
      <c r="G209" s="328">
        <v>40000</v>
      </c>
      <c r="H209" s="33"/>
      <c r="I209" s="322">
        <v>1</v>
      </c>
      <c r="J209" s="322" t="s">
        <v>798</v>
      </c>
      <c r="K209" s="316">
        <f>G209</f>
        <v>40000</v>
      </c>
      <c r="L209" s="463">
        <v>45204</v>
      </c>
      <c r="M209" s="463" t="s">
        <v>795</v>
      </c>
      <c r="N209" s="310" t="s">
        <v>101</v>
      </c>
      <c r="O209" s="463" t="s">
        <v>799</v>
      </c>
      <c r="P209" s="466" t="s">
        <v>102</v>
      </c>
      <c r="Q209" s="463">
        <v>45251</v>
      </c>
      <c r="R209" s="463">
        <v>45252</v>
      </c>
      <c r="S209" s="463"/>
      <c r="T209" s="463"/>
      <c r="U209" s="118"/>
      <c r="V209" s="510" t="s">
        <v>270</v>
      </c>
      <c r="W209" s="118"/>
      <c r="X209" s="118"/>
      <c r="Y209" s="331">
        <f>F209+60</f>
        <v>45263</v>
      </c>
      <c r="Z209" s="221" t="s">
        <v>800</v>
      </c>
      <c r="AA209" s="128">
        <v>45210</v>
      </c>
      <c r="AB209" s="128" t="s">
        <v>50</v>
      </c>
      <c r="AC209" s="401">
        <f>Y209+90</f>
        <v>45353</v>
      </c>
      <c r="AD209" s="483" t="s">
        <v>801</v>
      </c>
      <c r="AE209" s="27"/>
    </row>
    <row r="210" spans="1:31" s="34" customFormat="1" ht="48.75" customHeight="1">
      <c r="A210" s="311"/>
      <c r="B210" s="311"/>
      <c r="C210" s="28" t="s">
        <v>307</v>
      </c>
      <c r="D210" s="323"/>
      <c r="E210" s="323"/>
      <c r="F210" s="326"/>
      <c r="G210" s="329"/>
      <c r="H210" s="33"/>
      <c r="I210" s="323"/>
      <c r="J210" s="323"/>
      <c r="K210" s="317"/>
      <c r="L210" s="464"/>
      <c r="M210" s="464"/>
      <c r="N210" s="311"/>
      <c r="O210" s="464"/>
      <c r="P210" s="467"/>
      <c r="Q210" s="464"/>
      <c r="R210" s="464"/>
      <c r="S210" s="464"/>
      <c r="T210" s="464"/>
      <c r="U210" s="118"/>
      <c r="V210" s="511"/>
      <c r="W210" s="118"/>
      <c r="X210" s="118"/>
      <c r="Y210" s="332"/>
      <c r="Z210" s="27"/>
      <c r="AA210" s="32"/>
      <c r="AB210" s="32"/>
      <c r="AC210" s="402"/>
      <c r="AD210" s="484"/>
      <c r="AE210" s="27"/>
    </row>
    <row r="211" spans="1:31" s="34" customFormat="1" ht="23.25" customHeight="1">
      <c r="A211" s="312"/>
      <c r="B211" s="312"/>
      <c r="C211" s="27" t="s">
        <v>309</v>
      </c>
      <c r="D211" s="324"/>
      <c r="E211" s="324"/>
      <c r="F211" s="327"/>
      <c r="G211" s="330"/>
      <c r="H211" s="33"/>
      <c r="I211" s="324"/>
      <c r="J211" s="324"/>
      <c r="K211" s="318"/>
      <c r="L211" s="465"/>
      <c r="M211" s="465"/>
      <c r="N211" s="312"/>
      <c r="O211" s="465"/>
      <c r="P211" s="468"/>
      <c r="Q211" s="465"/>
      <c r="R211" s="465"/>
      <c r="S211" s="465"/>
      <c r="T211" s="465"/>
      <c r="U211" s="118"/>
      <c r="V211" s="512"/>
      <c r="W211" s="118"/>
      <c r="X211" s="118"/>
      <c r="Y211" s="333"/>
      <c r="Z211" s="27"/>
      <c r="AA211" s="32"/>
      <c r="AB211" s="32"/>
      <c r="AC211" s="403"/>
      <c r="AD211" s="485"/>
      <c r="AE211" s="27"/>
    </row>
    <row r="212" spans="1:31" s="34" customFormat="1" ht="39.75" customHeight="1">
      <c r="A212" s="310">
        <v>70</v>
      </c>
      <c r="B212" s="310" t="s">
        <v>802</v>
      </c>
      <c r="C212" s="27" t="s">
        <v>803</v>
      </c>
      <c r="D212" s="322" t="s">
        <v>804</v>
      </c>
      <c r="E212" s="322" t="s">
        <v>805</v>
      </c>
      <c r="F212" s="325">
        <v>45210</v>
      </c>
      <c r="G212" s="328">
        <v>85330</v>
      </c>
      <c r="H212" s="33"/>
      <c r="I212" s="322">
        <v>1</v>
      </c>
      <c r="J212" s="322" t="s">
        <v>806</v>
      </c>
      <c r="K212" s="316">
        <f>G212</f>
        <v>85330</v>
      </c>
      <c r="L212" s="463">
        <f>L215</f>
        <v>45224</v>
      </c>
      <c r="M212" s="463" t="s">
        <v>807</v>
      </c>
      <c r="N212" s="310" t="s">
        <v>101</v>
      </c>
      <c r="O212" s="463" t="s">
        <v>808</v>
      </c>
      <c r="P212" s="466" t="s">
        <v>102</v>
      </c>
      <c r="Q212" s="463">
        <v>45271</v>
      </c>
      <c r="R212" s="463">
        <v>45272</v>
      </c>
      <c r="S212" s="463">
        <v>45328</v>
      </c>
      <c r="T212" s="463" t="s">
        <v>1251</v>
      </c>
      <c r="U212" s="463">
        <v>45281</v>
      </c>
      <c r="V212" s="466" t="s">
        <v>106</v>
      </c>
      <c r="W212" s="401" t="s">
        <v>1266</v>
      </c>
      <c r="X212" s="463">
        <v>45294</v>
      </c>
      <c r="Y212" s="331">
        <f>F212+63</f>
        <v>45273</v>
      </c>
      <c r="Z212" s="221" t="s">
        <v>1000</v>
      </c>
      <c r="AA212" s="128">
        <v>45234</v>
      </c>
      <c r="AB212" s="128" t="s">
        <v>50</v>
      </c>
      <c r="AC212" s="401">
        <f>Y212+90</f>
        <v>45363</v>
      </c>
      <c r="AD212" s="483" t="s">
        <v>809</v>
      </c>
      <c r="AE212" s="322" t="s">
        <v>481</v>
      </c>
    </row>
    <row r="213" spans="1:31" s="34" customFormat="1" ht="39.75" customHeight="1">
      <c r="A213" s="311"/>
      <c r="B213" s="311"/>
      <c r="C213" s="28" t="s">
        <v>135</v>
      </c>
      <c r="D213" s="323"/>
      <c r="E213" s="323"/>
      <c r="F213" s="326"/>
      <c r="G213" s="329"/>
      <c r="H213" s="33"/>
      <c r="I213" s="323"/>
      <c r="J213" s="323"/>
      <c r="K213" s="317"/>
      <c r="L213" s="464"/>
      <c r="M213" s="464"/>
      <c r="N213" s="311"/>
      <c r="O213" s="464"/>
      <c r="P213" s="467"/>
      <c r="Q213" s="464"/>
      <c r="R213" s="464"/>
      <c r="S213" s="464"/>
      <c r="T213" s="464"/>
      <c r="U213" s="464"/>
      <c r="V213" s="467"/>
      <c r="W213" s="402"/>
      <c r="X213" s="464"/>
      <c r="Y213" s="332"/>
      <c r="Z213" s="221" t="s">
        <v>1117</v>
      </c>
      <c r="AA213" s="128">
        <v>45266</v>
      </c>
      <c r="AB213" s="128">
        <f>Y212+14</f>
        <v>45287</v>
      </c>
      <c r="AC213" s="402"/>
      <c r="AD213" s="484"/>
      <c r="AE213" s="323"/>
    </row>
    <row r="214" spans="1:31" s="34" customFormat="1" ht="74.25" customHeight="1">
      <c r="A214" s="312"/>
      <c r="B214" s="312"/>
      <c r="C214" s="27" t="s">
        <v>572</v>
      </c>
      <c r="D214" s="324"/>
      <c r="E214" s="324"/>
      <c r="F214" s="327"/>
      <c r="G214" s="330"/>
      <c r="H214" s="33"/>
      <c r="I214" s="324"/>
      <c r="J214" s="324"/>
      <c r="K214" s="318"/>
      <c r="L214" s="465"/>
      <c r="M214" s="465"/>
      <c r="N214" s="312"/>
      <c r="O214" s="465"/>
      <c r="P214" s="468"/>
      <c r="Q214" s="465"/>
      <c r="R214" s="465"/>
      <c r="S214" s="465"/>
      <c r="T214" s="465"/>
      <c r="U214" s="465"/>
      <c r="V214" s="468"/>
      <c r="W214" s="403"/>
      <c r="X214" s="465"/>
      <c r="Y214" s="333"/>
      <c r="Z214" s="27"/>
      <c r="AA214" s="32"/>
      <c r="AB214" s="32"/>
      <c r="AC214" s="403"/>
      <c r="AD214" s="485"/>
      <c r="AE214" s="324"/>
    </row>
    <row r="215" spans="1:31" s="34" customFormat="1" ht="39.75" customHeight="1">
      <c r="A215" s="310">
        <v>71</v>
      </c>
      <c r="B215" s="310" t="s">
        <v>810</v>
      </c>
      <c r="C215" s="27" t="s">
        <v>811</v>
      </c>
      <c r="D215" s="322" t="s">
        <v>812</v>
      </c>
      <c r="E215" s="322" t="s">
        <v>813</v>
      </c>
      <c r="F215" s="325">
        <v>45210</v>
      </c>
      <c r="G215" s="328">
        <v>100000</v>
      </c>
      <c r="H215" s="33"/>
      <c r="I215" s="322">
        <v>1</v>
      </c>
      <c r="J215" s="322" t="s">
        <v>814</v>
      </c>
      <c r="K215" s="316">
        <f>G215</f>
        <v>100000</v>
      </c>
      <c r="L215" s="463">
        <v>45224</v>
      </c>
      <c r="M215" s="463" t="s">
        <v>815</v>
      </c>
      <c r="N215" s="310" t="s">
        <v>101</v>
      </c>
      <c r="O215" s="463" t="s">
        <v>816</v>
      </c>
      <c r="P215" s="466" t="s">
        <v>102</v>
      </c>
      <c r="Q215" s="463">
        <v>45301</v>
      </c>
      <c r="R215" s="463">
        <v>45302</v>
      </c>
      <c r="S215" s="463"/>
      <c r="T215" s="463" t="s">
        <v>1265</v>
      </c>
      <c r="U215" s="463">
        <v>45288</v>
      </c>
      <c r="V215" s="498" t="s">
        <v>133</v>
      </c>
      <c r="W215" s="401" t="s">
        <v>1355</v>
      </c>
      <c r="X215" s="463">
        <v>45327</v>
      </c>
      <c r="Y215" s="331">
        <f>F215+120</f>
        <v>45330</v>
      </c>
      <c r="Z215" s="221" t="s">
        <v>999</v>
      </c>
      <c r="AA215" s="128">
        <v>45234</v>
      </c>
      <c r="AB215" s="128" t="s">
        <v>50</v>
      </c>
      <c r="AC215" s="401">
        <f>Y215+90</f>
        <v>45420</v>
      </c>
      <c r="AD215" s="483" t="s">
        <v>817</v>
      </c>
      <c r="AE215" s="27"/>
    </row>
    <row r="216" spans="1:31" s="34" customFormat="1" ht="39.75" customHeight="1">
      <c r="A216" s="311"/>
      <c r="B216" s="311"/>
      <c r="C216" s="28" t="s">
        <v>818</v>
      </c>
      <c r="D216" s="323"/>
      <c r="E216" s="323"/>
      <c r="F216" s="326"/>
      <c r="G216" s="329"/>
      <c r="H216" s="33"/>
      <c r="I216" s="323"/>
      <c r="J216" s="323"/>
      <c r="K216" s="317"/>
      <c r="L216" s="464"/>
      <c r="M216" s="464"/>
      <c r="N216" s="311"/>
      <c r="O216" s="464"/>
      <c r="P216" s="467"/>
      <c r="Q216" s="464"/>
      <c r="R216" s="464"/>
      <c r="S216" s="464"/>
      <c r="T216" s="464"/>
      <c r="U216" s="464"/>
      <c r="V216" s="499"/>
      <c r="W216" s="402"/>
      <c r="X216" s="464"/>
      <c r="Y216" s="332"/>
      <c r="Z216" s="27"/>
      <c r="AA216" s="32"/>
      <c r="AB216" s="32"/>
      <c r="AC216" s="402"/>
      <c r="AD216" s="484"/>
      <c r="AE216" s="27"/>
    </row>
    <row r="217" spans="1:31" s="34" customFormat="1" ht="46.5" customHeight="1">
      <c r="A217" s="312"/>
      <c r="B217" s="312"/>
      <c r="C217" s="27" t="s">
        <v>819</v>
      </c>
      <c r="D217" s="324"/>
      <c r="E217" s="324"/>
      <c r="F217" s="327"/>
      <c r="G217" s="330"/>
      <c r="H217" s="33"/>
      <c r="I217" s="324"/>
      <c r="J217" s="324"/>
      <c r="K217" s="318"/>
      <c r="L217" s="465"/>
      <c r="M217" s="465"/>
      <c r="N217" s="312"/>
      <c r="O217" s="465"/>
      <c r="P217" s="468"/>
      <c r="Q217" s="465"/>
      <c r="R217" s="465"/>
      <c r="S217" s="465"/>
      <c r="T217" s="465"/>
      <c r="U217" s="465"/>
      <c r="V217" s="500"/>
      <c r="W217" s="403"/>
      <c r="X217" s="465"/>
      <c r="Y217" s="333"/>
      <c r="Z217" s="27"/>
      <c r="AA217" s="32"/>
      <c r="AB217" s="32"/>
      <c r="AC217" s="403"/>
      <c r="AD217" s="485"/>
      <c r="AE217" s="27"/>
    </row>
    <row r="218" spans="1:31" s="34" customFormat="1" ht="39.75" customHeight="1">
      <c r="A218" s="310">
        <v>72</v>
      </c>
      <c r="B218" s="310" t="s">
        <v>820</v>
      </c>
      <c r="C218" s="27" t="s">
        <v>821</v>
      </c>
      <c r="D218" s="322" t="s">
        <v>822</v>
      </c>
      <c r="E218" s="322" t="s">
        <v>1003</v>
      </c>
      <c r="F218" s="325">
        <v>45210</v>
      </c>
      <c r="G218" s="328">
        <v>40000</v>
      </c>
      <c r="H218" s="33"/>
      <c r="I218" s="322">
        <v>1</v>
      </c>
      <c r="J218" s="505" t="s">
        <v>823</v>
      </c>
      <c r="K218" s="328">
        <v>40000</v>
      </c>
      <c r="L218" s="501">
        <v>45215</v>
      </c>
      <c r="M218" s="463" t="s">
        <v>1004</v>
      </c>
      <c r="N218" s="310" t="s">
        <v>429</v>
      </c>
      <c r="O218" s="463" t="s">
        <v>824</v>
      </c>
      <c r="P218" s="466" t="s">
        <v>102</v>
      </c>
      <c r="Q218" s="463">
        <v>45274</v>
      </c>
      <c r="R218" s="463">
        <v>45275</v>
      </c>
      <c r="S218" s="278"/>
      <c r="T218" s="463" t="s">
        <v>1082</v>
      </c>
      <c r="U218" s="463">
        <v>45253</v>
      </c>
      <c r="V218" s="498" t="s">
        <v>1194</v>
      </c>
      <c r="W218" s="401" t="s">
        <v>1195</v>
      </c>
      <c r="X218" s="463">
        <v>45274</v>
      </c>
      <c r="Y218" s="331">
        <f>F218+60</f>
        <v>45270</v>
      </c>
      <c r="Z218" s="27"/>
      <c r="AA218" s="32"/>
      <c r="AB218" s="32"/>
      <c r="AC218" s="507">
        <f>Y218+90</f>
        <v>45360</v>
      </c>
      <c r="AD218" s="484" t="s">
        <v>825</v>
      </c>
      <c r="AE218" s="27"/>
    </row>
    <row r="219" spans="1:31" s="34" customFormat="1" ht="39.75" customHeight="1">
      <c r="A219" s="311"/>
      <c r="B219" s="311"/>
      <c r="C219" s="28" t="s">
        <v>826</v>
      </c>
      <c r="D219" s="323"/>
      <c r="E219" s="323"/>
      <c r="F219" s="326"/>
      <c r="G219" s="329"/>
      <c r="H219" s="33"/>
      <c r="I219" s="323"/>
      <c r="J219" s="505"/>
      <c r="K219" s="329"/>
      <c r="L219" s="501"/>
      <c r="M219" s="464"/>
      <c r="N219" s="311"/>
      <c r="O219" s="464"/>
      <c r="P219" s="467"/>
      <c r="Q219" s="464"/>
      <c r="R219" s="464"/>
      <c r="S219" s="118"/>
      <c r="T219" s="464"/>
      <c r="U219" s="464"/>
      <c r="V219" s="499"/>
      <c r="W219" s="402"/>
      <c r="X219" s="464"/>
      <c r="Y219" s="332"/>
      <c r="Z219" s="27"/>
      <c r="AA219" s="32"/>
      <c r="AB219" s="32"/>
      <c r="AC219" s="507"/>
      <c r="AD219" s="484"/>
      <c r="AE219" s="27"/>
    </row>
    <row r="220" spans="1:31" s="34" customFormat="1" ht="22.5" customHeight="1">
      <c r="A220" s="312"/>
      <c r="B220" s="312"/>
      <c r="C220" s="27" t="s">
        <v>1002</v>
      </c>
      <c r="D220" s="324"/>
      <c r="E220" s="324"/>
      <c r="F220" s="327"/>
      <c r="G220" s="330"/>
      <c r="H220" s="33"/>
      <c r="I220" s="324"/>
      <c r="J220" s="505"/>
      <c r="K220" s="330"/>
      <c r="L220" s="501"/>
      <c r="M220" s="465"/>
      <c r="N220" s="312"/>
      <c r="O220" s="465"/>
      <c r="P220" s="468"/>
      <c r="Q220" s="465"/>
      <c r="R220" s="465"/>
      <c r="S220" s="118"/>
      <c r="T220" s="465"/>
      <c r="U220" s="465"/>
      <c r="V220" s="500"/>
      <c r="W220" s="403"/>
      <c r="X220" s="465"/>
      <c r="Y220" s="333"/>
      <c r="Z220" s="27"/>
      <c r="AA220" s="32"/>
      <c r="AB220" s="32"/>
      <c r="AC220" s="507"/>
      <c r="AD220" s="485"/>
      <c r="AE220" s="27"/>
    </row>
    <row r="221" spans="1:31" s="34" customFormat="1" ht="39.75" customHeight="1">
      <c r="A221" s="310">
        <v>73</v>
      </c>
      <c r="B221" s="310" t="s">
        <v>827</v>
      </c>
      <c r="C221" s="27" t="s">
        <v>1030</v>
      </c>
      <c r="D221" s="322" t="s">
        <v>828</v>
      </c>
      <c r="E221" s="322" t="s">
        <v>1028</v>
      </c>
      <c r="F221" s="325">
        <v>45213</v>
      </c>
      <c r="G221" s="328">
        <v>370000</v>
      </c>
      <c r="H221" s="33"/>
      <c r="I221" s="322">
        <v>1</v>
      </c>
      <c r="J221" s="322" t="s">
        <v>1026</v>
      </c>
      <c r="K221" s="316">
        <f>G221</f>
        <v>370000</v>
      </c>
      <c r="L221" s="463" t="s">
        <v>1027</v>
      </c>
      <c r="M221" s="463" t="s">
        <v>1029</v>
      </c>
      <c r="N221" s="310" t="s">
        <v>101</v>
      </c>
      <c r="O221" s="463" t="s">
        <v>829</v>
      </c>
      <c r="P221" s="401"/>
      <c r="Q221" s="118"/>
      <c r="R221" s="118"/>
      <c r="S221" s="118"/>
      <c r="T221" s="118"/>
      <c r="U221" s="118"/>
      <c r="V221" s="143"/>
      <c r="W221" s="118"/>
      <c r="X221" s="118"/>
      <c r="Y221" s="331">
        <f>F221+150</f>
        <v>45363</v>
      </c>
      <c r="Z221" s="27"/>
      <c r="AA221" s="32"/>
      <c r="AB221" s="32"/>
      <c r="AC221" s="507">
        <f>Y221+90</f>
        <v>45453</v>
      </c>
      <c r="AD221" s="484" t="s">
        <v>830</v>
      </c>
      <c r="AE221" s="27"/>
    </row>
    <row r="222" spans="1:31" s="34" customFormat="1" ht="39.75" customHeight="1">
      <c r="A222" s="311"/>
      <c r="B222" s="311"/>
      <c r="C222" s="28" t="s">
        <v>831</v>
      </c>
      <c r="D222" s="323"/>
      <c r="E222" s="323"/>
      <c r="F222" s="326"/>
      <c r="G222" s="329"/>
      <c r="H222" s="33"/>
      <c r="I222" s="323"/>
      <c r="J222" s="323"/>
      <c r="K222" s="317"/>
      <c r="L222" s="464"/>
      <c r="M222" s="464"/>
      <c r="N222" s="311"/>
      <c r="O222" s="464"/>
      <c r="P222" s="402"/>
      <c r="Q222" s="118"/>
      <c r="R222" s="118"/>
      <c r="S222" s="118"/>
      <c r="T222" s="118"/>
      <c r="U222" s="118"/>
      <c r="V222" s="143"/>
      <c r="W222" s="118"/>
      <c r="X222" s="118"/>
      <c r="Y222" s="332"/>
      <c r="Z222" s="27"/>
      <c r="AA222" s="32"/>
      <c r="AB222" s="32"/>
      <c r="AC222" s="507"/>
      <c r="AD222" s="484"/>
      <c r="AE222" s="27"/>
    </row>
    <row r="223" spans="1:31" s="34" customFormat="1" ht="22.5" customHeight="1">
      <c r="A223" s="312"/>
      <c r="B223" s="312"/>
      <c r="C223" s="27" t="s">
        <v>561</v>
      </c>
      <c r="D223" s="324"/>
      <c r="E223" s="324"/>
      <c r="F223" s="327"/>
      <c r="G223" s="330"/>
      <c r="H223" s="33"/>
      <c r="I223" s="324"/>
      <c r="J223" s="324"/>
      <c r="K223" s="318"/>
      <c r="L223" s="465"/>
      <c r="M223" s="465"/>
      <c r="N223" s="312"/>
      <c r="O223" s="465"/>
      <c r="P223" s="403"/>
      <c r="Q223" s="118"/>
      <c r="R223" s="118"/>
      <c r="S223" s="118"/>
      <c r="T223" s="118"/>
      <c r="U223" s="118"/>
      <c r="V223" s="143"/>
      <c r="W223" s="118"/>
      <c r="X223" s="118"/>
      <c r="Y223" s="333"/>
      <c r="Z223" s="27"/>
      <c r="AA223" s="32"/>
      <c r="AB223" s="32"/>
      <c r="AC223" s="507"/>
      <c r="AD223" s="485"/>
      <c r="AE223" s="27"/>
    </row>
    <row r="224" spans="1:31" s="34" customFormat="1" ht="22.5" customHeight="1">
      <c r="A224" s="310">
        <v>74</v>
      </c>
      <c r="B224" s="310" t="s">
        <v>1070</v>
      </c>
      <c r="C224" s="27" t="s">
        <v>140</v>
      </c>
      <c r="D224" s="322" t="s">
        <v>1292</v>
      </c>
      <c r="E224" s="322" t="s">
        <v>832</v>
      </c>
      <c r="F224" s="325">
        <v>45217</v>
      </c>
      <c r="G224" s="328">
        <v>200100</v>
      </c>
      <c r="H224" s="33"/>
      <c r="I224" s="322">
        <v>1</v>
      </c>
      <c r="J224" s="322" t="s">
        <v>140</v>
      </c>
      <c r="K224" s="316">
        <f>G224</f>
        <v>200100</v>
      </c>
      <c r="L224" s="463">
        <v>45224</v>
      </c>
      <c r="M224" s="463" t="s">
        <v>833</v>
      </c>
      <c r="N224" s="310" t="s">
        <v>101</v>
      </c>
      <c r="O224" s="463" t="s">
        <v>834</v>
      </c>
      <c r="P224" s="401"/>
      <c r="Q224" s="118"/>
      <c r="R224" s="118"/>
      <c r="S224" s="118"/>
      <c r="T224" s="118"/>
      <c r="U224" s="118"/>
      <c r="V224" s="143"/>
      <c r="W224" s="118"/>
      <c r="X224" s="118"/>
      <c r="Y224" s="331">
        <f>F224+90</f>
        <v>45307</v>
      </c>
      <c r="Z224" s="221" t="s">
        <v>1196</v>
      </c>
      <c r="AA224" s="128">
        <v>45275</v>
      </c>
      <c r="AB224" s="128" t="s">
        <v>50</v>
      </c>
      <c r="AC224" s="401">
        <f>Y224+90</f>
        <v>45397</v>
      </c>
      <c r="AD224" s="483" t="s">
        <v>835</v>
      </c>
      <c r="AE224" s="27"/>
    </row>
    <row r="225" spans="1:31" s="34" customFormat="1" ht="22.5" customHeight="1">
      <c r="A225" s="311"/>
      <c r="B225" s="311"/>
      <c r="C225" s="28" t="s">
        <v>836</v>
      </c>
      <c r="D225" s="323"/>
      <c r="E225" s="323"/>
      <c r="F225" s="326"/>
      <c r="G225" s="329"/>
      <c r="H225" s="33"/>
      <c r="I225" s="323"/>
      <c r="J225" s="323"/>
      <c r="K225" s="317"/>
      <c r="L225" s="464"/>
      <c r="M225" s="464"/>
      <c r="N225" s="311"/>
      <c r="O225" s="464"/>
      <c r="P225" s="402"/>
      <c r="Q225" s="118"/>
      <c r="R225" s="118"/>
      <c r="S225" s="118"/>
      <c r="T225" s="118"/>
      <c r="U225" s="118"/>
      <c r="V225" s="143"/>
      <c r="W225" s="118"/>
      <c r="X225" s="118"/>
      <c r="Y225" s="332"/>
      <c r="Z225" s="221" t="s">
        <v>1240</v>
      </c>
      <c r="AA225" s="128">
        <v>45297</v>
      </c>
      <c r="AB225" s="128">
        <f>Y224+7</f>
        <v>45314</v>
      </c>
      <c r="AC225" s="402"/>
      <c r="AD225" s="484"/>
      <c r="AE225" s="27"/>
    </row>
    <row r="226" spans="1:31" s="34" customFormat="1" ht="105.75" customHeight="1">
      <c r="A226" s="312"/>
      <c r="B226" s="312"/>
      <c r="C226" s="27" t="s">
        <v>376</v>
      </c>
      <c r="D226" s="324"/>
      <c r="E226" s="324"/>
      <c r="F226" s="327"/>
      <c r="G226" s="330"/>
      <c r="H226" s="33"/>
      <c r="I226" s="324"/>
      <c r="J226" s="324"/>
      <c r="K226" s="318"/>
      <c r="L226" s="465"/>
      <c r="M226" s="465"/>
      <c r="N226" s="312"/>
      <c r="O226" s="465"/>
      <c r="P226" s="403"/>
      <c r="Q226" s="118"/>
      <c r="R226" s="118"/>
      <c r="S226" s="118"/>
      <c r="T226" s="118"/>
      <c r="U226" s="118"/>
      <c r="V226" s="143"/>
      <c r="W226" s="118"/>
      <c r="X226" s="118"/>
      <c r="Y226" s="333"/>
      <c r="Z226" s="27"/>
      <c r="AA226" s="32"/>
      <c r="AB226" s="32"/>
      <c r="AC226" s="403"/>
      <c r="AD226" s="485"/>
      <c r="AE226" s="27"/>
    </row>
    <row r="227" spans="1:31" s="34" customFormat="1" ht="22.5" customHeight="1">
      <c r="A227" s="310">
        <v>75</v>
      </c>
      <c r="B227" s="310" t="s">
        <v>837</v>
      </c>
      <c r="C227" s="27" t="s">
        <v>1055</v>
      </c>
      <c r="D227" s="322" t="s">
        <v>838</v>
      </c>
      <c r="E227" s="322" t="s">
        <v>839</v>
      </c>
      <c r="F227" s="325">
        <v>45220</v>
      </c>
      <c r="G227" s="328">
        <v>125000</v>
      </c>
      <c r="H227" s="33"/>
      <c r="I227" s="322">
        <v>1</v>
      </c>
      <c r="J227" s="322" t="s">
        <v>1056</v>
      </c>
      <c r="K227" s="316">
        <f>G227</f>
        <v>125000</v>
      </c>
      <c r="L227" s="463">
        <v>45246</v>
      </c>
      <c r="M227" s="463" t="s">
        <v>1057</v>
      </c>
      <c r="N227" s="310" t="s">
        <v>101</v>
      </c>
      <c r="O227" s="463" t="s">
        <v>840</v>
      </c>
      <c r="P227" s="401"/>
      <c r="Q227" s="118"/>
      <c r="R227" s="118"/>
      <c r="S227" s="118"/>
      <c r="T227" s="463" t="s">
        <v>1358</v>
      </c>
      <c r="U227" s="463">
        <v>45324</v>
      </c>
      <c r="V227" s="498" t="s">
        <v>133</v>
      </c>
      <c r="W227" s="401" t="s">
        <v>1410</v>
      </c>
      <c r="X227" s="463">
        <v>45352</v>
      </c>
      <c r="Y227" s="331">
        <f>F227+80</f>
        <v>45300</v>
      </c>
      <c r="Z227" s="221" t="s">
        <v>1258</v>
      </c>
      <c r="AA227" s="128">
        <v>45289</v>
      </c>
      <c r="AB227" s="128">
        <f>Y227+26</f>
        <v>45326</v>
      </c>
      <c r="AC227" s="401">
        <f>Y227+90</f>
        <v>45390</v>
      </c>
      <c r="AD227" s="483" t="s">
        <v>841</v>
      </c>
      <c r="AE227" s="27"/>
    </row>
    <row r="228" spans="1:31" s="34" customFormat="1" ht="34.5" customHeight="1">
      <c r="A228" s="311"/>
      <c r="B228" s="311"/>
      <c r="C228" s="28" t="s">
        <v>842</v>
      </c>
      <c r="D228" s="323"/>
      <c r="E228" s="323"/>
      <c r="F228" s="326"/>
      <c r="G228" s="329"/>
      <c r="H228" s="33"/>
      <c r="I228" s="323"/>
      <c r="J228" s="323"/>
      <c r="K228" s="317"/>
      <c r="L228" s="464"/>
      <c r="M228" s="464"/>
      <c r="N228" s="311"/>
      <c r="O228" s="464"/>
      <c r="P228" s="402"/>
      <c r="Q228" s="118"/>
      <c r="R228" s="118"/>
      <c r="S228" s="118"/>
      <c r="T228" s="464"/>
      <c r="U228" s="464"/>
      <c r="V228" s="499"/>
      <c r="W228" s="402"/>
      <c r="X228" s="464"/>
      <c r="Y228" s="332"/>
      <c r="Z228" s="27"/>
      <c r="AA228" s="29"/>
      <c r="AB228" s="32"/>
      <c r="AC228" s="402"/>
      <c r="AD228" s="484"/>
      <c r="AE228" s="27"/>
    </row>
    <row r="229" spans="1:31" s="34" customFormat="1" ht="81" customHeight="1">
      <c r="A229" s="312"/>
      <c r="B229" s="312"/>
      <c r="C229" s="27" t="s">
        <v>843</v>
      </c>
      <c r="D229" s="324"/>
      <c r="E229" s="324"/>
      <c r="F229" s="327"/>
      <c r="G229" s="330"/>
      <c r="H229" s="33"/>
      <c r="I229" s="324"/>
      <c r="J229" s="324"/>
      <c r="K229" s="318"/>
      <c r="L229" s="465"/>
      <c r="M229" s="465"/>
      <c r="N229" s="312"/>
      <c r="O229" s="465"/>
      <c r="P229" s="403"/>
      <c r="Q229" s="118"/>
      <c r="R229" s="118"/>
      <c r="S229" s="118"/>
      <c r="T229" s="465"/>
      <c r="U229" s="465"/>
      <c r="V229" s="500"/>
      <c r="W229" s="403"/>
      <c r="X229" s="465"/>
      <c r="Y229" s="333"/>
      <c r="Z229" s="27"/>
      <c r="AA229" s="29"/>
      <c r="AB229" s="32"/>
      <c r="AC229" s="403"/>
      <c r="AD229" s="485"/>
      <c r="AE229" s="27"/>
    </row>
    <row r="230" spans="1:31" s="34" customFormat="1" ht="27.75" customHeight="1">
      <c r="A230" s="310">
        <v>76</v>
      </c>
      <c r="B230" s="310" t="s">
        <v>844</v>
      </c>
      <c r="C230" s="27" t="s">
        <v>1010</v>
      </c>
      <c r="D230" s="322" t="s">
        <v>845</v>
      </c>
      <c r="E230" s="322" t="s">
        <v>846</v>
      </c>
      <c r="F230" s="325">
        <v>45220</v>
      </c>
      <c r="G230" s="328">
        <v>366250</v>
      </c>
      <c r="H230" s="33"/>
      <c r="I230" s="322">
        <v>2</v>
      </c>
      <c r="J230" s="322" t="s">
        <v>1012</v>
      </c>
      <c r="K230" s="316">
        <v>183125</v>
      </c>
      <c r="L230" s="463">
        <v>45238</v>
      </c>
      <c r="M230" s="463" t="s">
        <v>847</v>
      </c>
      <c r="N230" s="310" t="s">
        <v>101</v>
      </c>
      <c r="O230" s="463" t="s">
        <v>848</v>
      </c>
      <c r="P230" s="401"/>
      <c r="Q230" s="118"/>
      <c r="R230" s="118"/>
      <c r="S230" s="118"/>
      <c r="T230" s="118"/>
      <c r="U230" s="118"/>
      <c r="V230" s="143"/>
      <c r="W230" s="118"/>
      <c r="X230" s="118"/>
      <c r="Y230" s="331">
        <f>F230+90</f>
        <v>45310</v>
      </c>
      <c r="Z230" s="221" t="s">
        <v>1204</v>
      </c>
      <c r="AA230" s="128">
        <v>45276</v>
      </c>
      <c r="AB230" s="221" t="s">
        <v>50</v>
      </c>
      <c r="AC230" s="401">
        <f>AB232+90</f>
        <v>45418</v>
      </c>
      <c r="AD230" s="483" t="s">
        <v>849</v>
      </c>
      <c r="AE230" s="27"/>
    </row>
    <row r="231" spans="1:31" s="34" customFormat="1" ht="28.5" customHeight="1">
      <c r="A231" s="311"/>
      <c r="B231" s="311"/>
      <c r="C231" s="28" t="s">
        <v>850</v>
      </c>
      <c r="D231" s="323"/>
      <c r="E231" s="323"/>
      <c r="F231" s="326"/>
      <c r="G231" s="329"/>
      <c r="H231" s="33"/>
      <c r="I231" s="323"/>
      <c r="J231" s="324"/>
      <c r="K231" s="318"/>
      <c r="L231" s="465"/>
      <c r="M231" s="464"/>
      <c r="N231" s="311"/>
      <c r="O231" s="464"/>
      <c r="P231" s="402"/>
      <c r="Q231" s="118"/>
      <c r="R231" s="118"/>
      <c r="S231" s="118"/>
      <c r="T231" s="118"/>
      <c r="U231" s="118"/>
      <c r="V231" s="143"/>
      <c r="W231" s="118"/>
      <c r="X231" s="118"/>
      <c r="Y231" s="332"/>
      <c r="Z231" s="221" t="s">
        <v>1254</v>
      </c>
      <c r="AA231" s="128">
        <v>45287</v>
      </c>
      <c r="AB231" s="128" t="s">
        <v>50</v>
      </c>
      <c r="AC231" s="402"/>
      <c r="AD231" s="484"/>
      <c r="AE231" s="27"/>
    </row>
    <row r="232" spans="1:31" s="34" customFormat="1" ht="46.5" customHeight="1">
      <c r="A232" s="312"/>
      <c r="B232" s="312"/>
      <c r="C232" s="27" t="s">
        <v>1011</v>
      </c>
      <c r="D232" s="324"/>
      <c r="E232" s="324"/>
      <c r="F232" s="327"/>
      <c r="G232" s="330"/>
      <c r="H232" s="33"/>
      <c r="I232" s="324"/>
      <c r="J232" s="76" t="s">
        <v>1233</v>
      </c>
      <c r="K232" s="134">
        <v>183125</v>
      </c>
      <c r="L232" s="104">
        <v>45275</v>
      </c>
      <c r="M232" s="465"/>
      <c r="N232" s="312"/>
      <c r="O232" s="465"/>
      <c r="P232" s="403"/>
      <c r="Q232" s="118"/>
      <c r="R232" s="118"/>
      <c r="S232" s="118"/>
      <c r="T232" s="118"/>
      <c r="U232" s="118"/>
      <c r="V232" s="143"/>
      <c r="W232" s="118"/>
      <c r="X232" s="118"/>
      <c r="Y232" s="333"/>
      <c r="Z232" s="221" t="s">
        <v>1311</v>
      </c>
      <c r="AA232" s="128">
        <v>45310</v>
      </c>
      <c r="AB232" s="128">
        <f>Y230+18</f>
        <v>45328</v>
      </c>
      <c r="AC232" s="403"/>
      <c r="AD232" s="485"/>
      <c r="AE232" s="27"/>
    </row>
    <row r="233" spans="1:31" s="34" customFormat="1" ht="35.25" customHeight="1">
      <c r="A233" s="310">
        <v>77</v>
      </c>
      <c r="B233" s="310" t="s">
        <v>851</v>
      </c>
      <c r="C233" s="27" t="s">
        <v>1015</v>
      </c>
      <c r="D233" s="322" t="s">
        <v>852</v>
      </c>
      <c r="E233" s="322" t="s">
        <v>1017</v>
      </c>
      <c r="F233" s="325">
        <v>45223</v>
      </c>
      <c r="G233" s="328">
        <v>65425</v>
      </c>
      <c r="H233" s="33"/>
      <c r="I233" s="322">
        <v>1</v>
      </c>
      <c r="J233" s="322" t="s">
        <v>1014</v>
      </c>
      <c r="K233" s="316">
        <f>G233</f>
        <v>65425</v>
      </c>
      <c r="L233" s="463">
        <v>45236</v>
      </c>
      <c r="M233" s="463" t="s">
        <v>1018</v>
      </c>
      <c r="N233" s="310" t="s">
        <v>429</v>
      </c>
      <c r="O233" s="463" t="s">
        <v>853</v>
      </c>
      <c r="P233" s="143"/>
      <c r="Q233" s="118"/>
      <c r="R233" s="118"/>
      <c r="S233" s="118"/>
      <c r="T233" s="463" t="s">
        <v>1296</v>
      </c>
      <c r="U233" s="463">
        <v>45290</v>
      </c>
      <c r="V233" s="498" t="s">
        <v>133</v>
      </c>
      <c r="W233" s="401" t="s">
        <v>1407</v>
      </c>
      <c r="X233" s="463">
        <v>45350</v>
      </c>
      <c r="Y233" s="331">
        <f>F233+60</f>
        <v>45283</v>
      </c>
      <c r="Z233" s="221" t="s">
        <v>994</v>
      </c>
      <c r="AA233" s="128">
        <v>45232</v>
      </c>
      <c r="AB233" s="128" t="s">
        <v>50</v>
      </c>
      <c r="AC233" s="401">
        <f>Y233+90</f>
        <v>45373</v>
      </c>
      <c r="AD233" s="483" t="s">
        <v>854</v>
      </c>
      <c r="AE233" s="27"/>
    </row>
    <row r="234" spans="1:31" s="34" customFormat="1" ht="22.5" customHeight="1">
      <c r="A234" s="311"/>
      <c r="B234" s="311"/>
      <c r="C234" s="28" t="s">
        <v>552</v>
      </c>
      <c r="D234" s="323"/>
      <c r="E234" s="323"/>
      <c r="F234" s="326"/>
      <c r="G234" s="329"/>
      <c r="H234" s="33"/>
      <c r="I234" s="323"/>
      <c r="J234" s="323"/>
      <c r="K234" s="317"/>
      <c r="L234" s="464"/>
      <c r="M234" s="464"/>
      <c r="N234" s="311"/>
      <c r="O234" s="464"/>
      <c r="P234" s="143"/>
      <c r="Q234" s="118"/>
      <c r="R234" s="118"/>
      <c r="S234" s="118"/>
      <c r="T234" s="464"/>
      <c r="U234" s="464"/>
      <c r="V234" s="499"/>
      <c r="W234" s="402"/>
      <c r="X234" s="464"/>
      <c r="Y234" s="332"/>
      <c r="Z234" s="221" t="s">
        <v>1118</v>
      </c>
      <c r="AA234" s="128">
        <v>45281</v>
      </c>
      <c r="AB234" s="128">
        <f>Y233+13</f>
        <v>45296</v>
      </c>
      <c r="AC234" s="402"/>
      <c r="AD234" s="484"/>
      <c r="AE234" s="27"/>
    </row>
    <row r="235" spans="1:31" s="34" customFormat="1" ht="48.75" customHeight="1">
      <c r="A235" s="312"/>
      <c r="B235" s="312"/>
      <c r="C235" s="27" t="s">
        <v>1016</v>
      </c>
      <c r="D235" s="324"/>
      <c r="E235" s="324"/>
      <c r="F235" s="327"/>
      <c r="G235" s="330"/>
      <c r="H235" s="33"/>
      <c r="I235" s="324"/>
      <c r="J235" s="324"/>
      <c r="K235" s="318"/>
      <c r="L235" s="465"/>
      <c r="M235" s="465"/>
      <c r="N235" s="312"/>
      <c r="O235" s="465"/>
      <c r="P235" s="143"/>
      <c r="Q235" s="118"/>
      <c r="R235" s="118"/>
      <c r="S235" s="118"/>
      <c r="T235" s="465"/>
      <c r="U235" s="465"/>
      <c r="V235" s="500"/>
      <c r="W235" s="403"/>
      <c r="X235" s="465"/>
      <c r="Y235" s="333"/>
      <c r="Z235" s="27"/>
      <c r="AA235" s="32"/>
      <c r="AB235" s="32"/>
      <c r="AC235" s="403"/>
      <c r="AD235" s="485"/>
      <c r="AE235" s="27"/>
    </row>
    <row r="236" spans="1:31" s="34" customFormat="1" ht="35.25" customHeight="1">
      <c r="A236" s="310">
        <v>78</v>
      </c>
      <c r="B236" s="310" t="s">
        <v>855</v>
      </c>
      <c r="C236" s="27" t="s">
        <v>1021</v>
      </c>
      <c r="D236" s="322" t="s">
        <v>856</v>
      </c>
      <c r="E236" s="322" t="s">
        <v>1020</v>
      </c>
      <c r="F236" s="325">
        <v>45224</v>
      </c>
      <c r="G236" s="328">
        <v>98124</v>
      </c>
      <c r="H236" s="33"/>
      <c r="I236" s="322">
        <v>1</v>
      </c>
      <c r="J236" s="322" t="s">
        <v>1022</v>
      </c>
      <c r="K236" s="316">
        <f>G236</f>
        <v>98124</v>
      </c>
      <c r="L236" s="463">
        <v>45236</v>
      </c>
      <c r="M236" s="322" t="s">
        <v>1023</v>
      </c>
      <c r="N236" s="310" t="s">
        <v>101</v>
      </c>
      <c r="O236" s="463" t="s">
        <v>857</v>
      </c>
      <c r="P236" s="466" t="s">
        <v>102</v>
      </c>
      <c r="Q236" s="463">
        <v>45295</v>
      </c>
      <c r="R236" s="463">
        <v>45296</v>
      </c>
      <c r="S236" s="463"/>
      <c r="T236" s="463" t="s">
        <v>1305</v>
      </c>
      <c r="U236" s="463">
        <v>45306</v>
      </c>
      <c r="V236" s="489" t="s">
        <v>103</v>
      </c>
      <c r="W236" s="118"/>
      <c r="X236" s="118"/>
      <c r="Y236" s="331">
        <f>F236+75</f>
        <v>45299</v>
      </c>
      <c r="Z236" s="221" t="s">
        <v>1005</v>
      </c>
      <c r="AA236" s="128">
        <v>45238</v>
      </c>
      <c r="AB236" s="128" t="s">
        <v>50</v>
      </c>
      <c r="AC236" s="401">
        <f>Y236+90</f>
        <v>45389</v>
      </c>
      <c r="AD236" s="483" t="s">
        <v>858</v>
      </c>
      <c r="AE236" s="27"/>
    </row>
    <row r="237" spans="1:31" s="34" customFormat="1" ht="30" customHeight="1">
      <c r="A237" s="311"/>
      <c r="B237" s="311"/>
      <c r="C237" s="28" t="s">
        <v>859</v>
      </c>
      <c r="D237" s="323"/>
      <c r="E237" s="323"/>
      <c r="F237" s="326"/>
      <c r="G237" s="329"/>
      <c r="H237" s="33"/>
      <c r="I237" s="323"/>
      <c r="J237" s="323"/>
      <c r="K237" s="311"/>
      <c r="L237" s="323"/>
      <c r="M237" s="323"/>
      <c r="N237" s="311"/>
      <c r="O237" s="464"/>
      <c r="P237" s="467"/>
      <c r="Q237" s="464"/>
      <c r="R237" s="464"/>
      <c r="S237" s="464"/>
      <c r="T237" s="464"/>
      <c r="U237" s="464"/>
      <c r="V237" s="490"/>
      <c r="W237" s="118"/>
      <c r="X237" s="118"/>
      <c r="Y237" s="332"/>
      <c r="Z237" s="27"/>
      <c r="AA237" s="32"/>
      <c r="AB237" s="32"/>
      <c r="AC237" s="402"/>
      <c r="AD237" s="484"/>
      <c r="AE237" s="27"/>
    </row>
    <row r="238" spans="1:31" s="34" customFormat="1" ht="57" customHeight="1">
      <c r="A238" s="312"/>
      <c r="B238" s="312"/>
      <c r="C238" s="27" t="s">
        <v>1019</v>
      </c>
      <c r="D238" s="324"/>
      <c r="E238" s="324"/>
      <c r="F238" s="327"/>
      <c r="G238" s="330"/>
      <c r="H238" s="33"/>
      <c r="I238" s="324"/>
      <c r="J238" s="324"/>
      <c r="K238" s="312"/>
      <c r="L238" s="324"/>
      <c r="M238" s="324"/>
      <c r="N238" s="312"/>
      <c r="O238" s="465"/>
      <c r="P238" s="468"/>
      <c r="Q238" s="465"/>
      <c r="R238" s="465"/>
      <c r="S238" s="465"/>
      <c r="T238" s="465"/>
      <c r="U238" s="465"/>
      <c r="V238" s="491"/>
      <c r="W238" s="118"/>
      <c r="X238" s="118"/>
      <c r="Y238" s="333"/>
      <c r="Z238" s="27"/>
      <c r="AA238" s="32"/>
      <c r="AB238" s="32"/>
      <c r="AC238" s="403"/>
      <c r="AD238" s="485"/>
      <c r="AE238" s="27"/>
    </row>
    <row r="239" spans="1:31" s="34" customFormat="1" ht="22.5" customHeight="1">
      <c r="A239" s="310">
        <v>79</v>
      </c>
      <c r="B239" s="310" t="s">
        <v>860</v>
      </c>
      <c r="C239" s="27" t="s">
        <v>1131</v>
      </c>
      <c r="D239" s="322" t="s">
        <v>861</v>
      </c>
      <c r="E239" s="322" t="s">
        <v>862</v>
      </c>
      <c r="F239" s="325">
        <v>45224</v>
      </c>
      <c r="G239" s="328">
        <v>550700</v>
      </c>
      <c r="H239" s="33"/>
      <c r="I239" s="322">
        <v>1</v>
      </c>
      <c r="J239" s="322" t="s">
        <v>1132</v>
      </c>
      <c r="K239" s="316">
        <f>G239</f>
        <v>550700</v>
      </c>
      <c r="L239" s="463">
        <v>45265</v>
      </c>
      <c r="M239" s="463" t="s">
        <v>1109</v>
      </c>
      <c r="N239" s="310" t="s">
        <v>101</v>
      </c>
      <c r="O239" s="463" t="s">
        <v>863</v>
      </c>
      <c r="P239" s="466" t="s">
        <v>102</v>
      </c>
      <c r="Q239" s="401">
        <v>45289</v>
      </c>
      <c r="R239" s="401">
        <v>45289</v>
      </c>
      <c r="S239" s="401"/>
      <c r="T239" s="463" t="s">
        <v>1264</v>
      </c>
      <c r="U239" s="463">
        <v>45286</v>
      </c>
      <c r="V239" s="498" t="s">
        <v>133</v>
      </c>
      <c r="W239" s="401" t="s">
        <v>1368</v>
      </c>
      <c r="X239" s="463">
        <v>45324</v>
      </c>
      <c r="Y239" s="331">
        <f>F239+62</f>
        <v>45286</v>
      </c>
      <c r="Z239" s="221" t="s">
        <v>1239</v>
      </c>
      <c r="AA239" s="128">
        <v>45280</v>
      </c>
      <c r="AB239" s="128">
        <f>Y239+41</f>
        <v>45327</v>
      </c>
      <c r="AC239" s="401">
        <f>Y239+90</f>
        <v>45376</v>
      </c>
      <c r="AD239" s="483" t="s">
        <v>864</v>
      </c>
      <c r="AE239" s="27"/>
    </row>
    <row r="240" spans="1:31" s="34" customFormat="1" ht="22.5" customHeight="1">
      <c r="A240" s="311"/>
      <c r="B240" s="311"/>
      <c r="C240" s="28" t="s">
        <v>108</v>
      </c>
      <c r="D240" s="323"/>
      <c r="E240" s="323"/>
      <c r="F240" s="326"/>
      <c r="G240" s="329"/>
      <c r="H240" s="33"/>
      <c r="I240" s="323"/>
      <c r="J240" s="323"/>
      <c r="K240" s="317"/>
      <c r="L240" s="464"/>
      <c r="M240" s="464"/>
      <c r="N240" s="311"/>
      <c r="O240" s="464"/>
      <c r="P240" s="467"/>
      <c r="Q240" s="402"/>
      <c r="R240" s="402"/>
      <c r="S240" s="402"/>
      <c r="T240" s="464"/>
      <c r="U240" s="464"/>
      <c r="V240" s="499"/>
      <c r="W240" s="402"/>
      <c r="X240" s="464"/>
      <c r="Y240" s="332"/>
      <c r="Z240" s="27"/>
      <c r="AA240" s="32"/>
      <c r="AB240" s="32"/>
      <c r="AC240" s="402"/>
      <c r="AD240" s="484"/>
      <c r="AE240" s="27"/>
    </row>
    <row r="241" spans="1:31" s="34" customFormat="1" ht="70.5" customHeight="1">
      <c r="A241" s="312"/>
      <c r="B241" s="312"/>
      <c r="C241" s="27" t="s">
        <v>180</v>
      </c>
      <c r="D241" s="324"/>
      <c r="E241" s="324"/>
      <c r="F241" s="327"/>
      <c r="G241" s="330"/>
      <c r="H241" s="33"/>
      <c r="I241" s="324"/>
      <c r="J241" s="324"/>
      <c r="K241" s="318"/>
      <c r="L241" s="465"/>
      <c r="M241" s="465"/>
      <c r="N241" s="312"/>
      <c r="O241" s="465"/>
      <c r="P241" s="468"/>
      <c r="Q241" s="403"/>
      <c r="R241" s="403"/>
      <c r="S241" s="403"/>
      <c r="T241" s="465"/>
      <c r="U241" s="465"/>
      <c r="V241" s="500"/>
      <c r="W241" s="403"/>
      <c r="X241" s="465"/>
      <c r="Y241" s="333"/>
      <c r="Z241" s="27"/>
      <c r="AA241" s="32"/>
      <c r="AB241" s="32"/>
      <c r="AC241" s="403"/>
      <c r="AD241" s="485"/>
      <c r="AE241" s="27"/>
    </row>
    <row r="242" spans="1:31" s="34" customFormat="1" ht="27.75" customHeight="1">
      <c r="A242" s="310">
        <v>80</v>
      </c>
      <c r="B242" s="310" t="s">
        <v>865</v>
      </c>
      <c r="C242" s="27" t="s">
        <v>1032</v>
      </c>
      <c r="D242" s="322" t="s">
        <v>866</v>
      </c>
      <c r="E242" s="322" t="s">
        <v>1031</v>
      </c>
      <c r="F242" s="325">
        <v>45225</v>
      </c>
      <c r="G242" s="328">
        <v>50000</v>
      </c>
      <c r="H242" s="33"/>
      <c r="I242" s="322">
        <v>1</v>
      </c>
      <c r="J242" s="322" t="s">
        <v>1033</v>
      </c>
      <c r="K242" s="316">
        <v>50000</v>
      </c>
      <c r="L242" s="463">
        <v>45240</v>
      </c>
      <c r="M242" s="463" t="s">
        <v>1034</v>
      </c>
      <c r="N242" s="310" t="s">
        <v>101</v>
      </c>
      <c r="O242" s="463" t="s">
        <v>867</v>
      </c>
      <c r="P242" s="143"/>
      <c r="Q242" s="118"/>
      <c r="R242" s="118"/>
      <c r="S242" s="118"/>
      <c r="T242" s="118"/>
      <c r="U242" s="118"/>
      <c r="V242" s="143"/>
      <c r="W242" s="118"/>
      <c r="X242" s="118"/>
      <c r="Y242" s="331">
        <f>F242+60</f>
        <v>45285</v>
      </c>
      <c r="Z242" s="221" t="s">
        <v>1238</v>
      </c>
      <c r="AA242" s="128">
        <v>45280</v>
      </c>
      <c r="AB242" s="128">
        <f>Y242+15</f>
        <v>45300</v>
      </c>
      <c r="AC242" s="401">
        <f>Y242+90</f>
        <v>45375</v>
      </c>
      <c r="AD242" s="483" t="s">
        <v>868</v>
      </c>
      <c r="AE242" s="27"/>
    </row>
    <row r="243" spans="1:31" s="34" customFormat="1" ht="36" customHeight="1">
      <c r="A243" s="311"/>
      <c r="B243" s="311"/>
      <c r="C243" s="28" t="s">
        <v>836</v>
      </c>
      <c r="D243" s="323"/>
      <c r="E243" s="323"/>
      <c r="F243" s="326"/>
      <c r="G243" s="329"/>
      <c r="H243" s="33"/>
      <c r="I243" s="323"/>
      <c r="J243" s="323"/>
      <c r="K243" s="317"/>
      <c r="L243" s="464"/>
      <c r="M243" s="464"/>
      <c r="N243" s="311"/>
      <c r="O243" s="464"/>
      <c r="P243" s="143"/>
      <c r="Q243" s="118"/>
      <c r="R243" s="118"/>
      <c r="S243" s="118"/>
      <c r="T243" s="118"/>
      <c r="U243" s="118"/>
      <c r="V243" s="143"/>
      <c r="W243" s="118"/>
      <c r="X243" s="118"/>
      <c r="Y243" s="332"/>
      <c r="Z243" s="27"/>
      <c r="AA243" s="32"/>
      <c r="AB243" s="32"/>
      <c r="AC243" s="402"/>
      <c r="AD243" s="484"/>
      <c r="AE243" s="27"/>
    </row>
    <row r="244" spans="1:31" s="34" customFormat="1" ht="48" customHeight="1">
      <c r="A244" s="312"/>
      <c r="B244" s="312"/>
      <c r="C244" s="27" t="s">
        <v>376</v>
      </c>
      <c r="D244" s="324"/>
      <c r="E244" s="324"/>
      <c r="F244" s="327"/>
      <c r="G244" s="330"/>
      <c r="H244" s="33"/>
      <c r="I244" s="324"/>
      <c r="J244" s="324"/>
      <c r="K244" s="318"/>
      <c r="L244" s="465"/>
      <c r="M244" s="465"/>
      <c r="N244" s="312"/>
      <c r="O244" s="465"/>
      <c r="P244" s="143"/>
      <c r="Q244" s="118"/>
      <c r="R244" s="118"/>
      <c r="S244" s="118"/>
      <c r="T244" s="118"/>
      <c r="U244" s="118"/>
      <c r="V244" s="143"/>
      <c r="W244" s="118"/>
      <c r="X244" s="118"/>
      <c r="Y244" s="333"/>
      <c r="Z244" s="27"/>
      <c r="AA244" s="32"/>
      <c r="AB244" s="32"/>
      <c r="AC244" s="403"/>
      <c r="AD244" s="485"/>
      <c r="AE244" s="27"/>
    </row>
    <row r="245" spans="1:31" s="34" customFormat="1" ht="39.75" customHeight="1">
      <c r="A245" s="310">
        <v>81</v>
      </c>
      <c r="B245" s="310" t="s">
        <v>869</v>
      </c>
      <c r="C245" s="76" t="s">
        <v>1062</v>
      </c>
      <c r="D245" s="322" t="s">
        <v>1391</v>
      </c>
      <c r="E245" s="322" t="s">
        <v>870</v>
      </c>
      <c r="F245" s="325">
        <v>45227</v>
      </c>
      <c r="G245" s="328">
        <v>443438.68</v>
      </c>
      <c r="H245" s="165"/>
      <c r="I245" s="322">
        <v>1</v>
      </c>
      <c r="J245" s="322" t="s">
        <v>1063</v>
      </c>
      <c r="K245" s="316">
        <f>G245</f>
        <v>443438.68</v>
      </c>
      <c r="L245" s="463">
        <v>45246</v>
      </c>
      <c r="M245" s="463" t="s">
        <v>1064</v>
      </c>
      <c r="N245" s="310" t="s">
        <v>101</v>
      </c>
      <c r="O245" s="463" t="s">
        <v>871</v>
      </c>
      <c r="P245" s="192"/>
      <c r="Q245" s="191"/>
      <c r="R245" s="191"/>
      <c r="S245" s="191"/>
      <c r="T245" s="118"/>
      <c r="U245" s="118"/>
      <c r="V245" s="143"/>
      <c r="W245" s="118"/>
      <c r="X245" s="118"/>
      <c r="Y245" s="331">
        <f>F245+120</f>
        <v>45347</v>
      </c>
      <c r="Z245" s="221" t="s">
        <v>1006</v>
      </c>
      <c r="AA245" s="128">
        <v>45238</v>
      </c>
      <c r="AB245" s="128" t="s">
        <v>50</v>
      </c>
      <c r="AC245" s="401">
        <f>AB246+90</f>
        <v>45456</v>
      </c>
      <c r="AD245" s="483" t="s">
        <v>872</v>
      </c>
      <c r="AE245" s="27"/>
    </row>
    <row r="246" spans="1:31" s="34" customFormat="1" ht="36" customHeight="1">
      <c r="A246" s="311"/>
      <c r="B246" s="311"/>
      <c r="C246" s="310" t="s">
        <v>438</v>
      </c>
      <c r="D246" s="323"/>
      <c r="E246" s="323"/>
      <c r="F246" s="326"/>
      <c r="G246" s="329"/>
      <c r="H246" s="33"/>
      <c r="I246" s="323"/>
      <c r="J246" s="323"/>
      <c r="K246" s="317"/>
      <c r="L246" s="464"/>
      <c r="M246" s="464"/>
      <c r="N246" s="311"/>
      <c r="O246" s="464"/>
      <c r="P246" s="143"/>
      <c r="Q246" s="118"/>
      <c r="R246" s="118"/>
      <c r="S246" s="118"/>
      <c r="T246" s="118"/>
      <c r="U246" s="118"/>
      <c r="V246" s="143"/>
      <c r="W246" s="118"/>
      <c r="X246" s="118"/>
      <c r="Y246" s="332"/>
      <c r="Z246" s="221" t="s">
        <v>1392</v>
      </c>
      <c r="AA246" s="128">
        <v>45349</v>
      </c>
      <c r="AB246" s="128">
        <f>Y245+19</f>
        <v>45366</v>
      </c>
      <c r="AC246" s="402"/>
      <c r="AD246" s="484"/>
      <c r="AE246" s="27"/>
    </row>
    <row r="247" spans="1:31" s="34" customFormat="1" ht="22.5" customHeight="1">
      <c r="A247" s="311"/>
      <c r="B247" s="311"/>
      <c r="C247" s="312"/>
      <c r="D247" s="323"/>
      <c r="E247" s="323"/>
      <c r="F247" s="326"/>
      <c r="G247" s="329"/>
      <c r="H247" s="33"/>
      <c r="I247" s="323"/>
      <c r="J247" s="323"/>
      <c r="K247" s="317"/>
      <c r="L247" s="464"/>
      <c r="M247" s="464"/>
      <c r="N247" s="311"/>
      <c r="O247" s="464"/>
      <c r="P247" s="143"/>
      <c r="Q247" s="118"/>
      <c r="R247" s="118"/>
      <c r="S247" s="118"/>
      <c r="T247" s="118"/>
      <c r="U247" s="118"/>
      <c r="V247" s="143"/>
      <c r="W247" s="118"/>
      <c r="X247" s="118"/>
      <c r="Y247" s="332"/>
      <c r="Z247" s="27"/>
      <c r="AA247" s="32"/>
      <c r="AB247" s="32"/>
      <c r="AC247" s="402"/>
      <c r="AD247" s="484"/>
      <c r="AE247" s="27"/>
    </row>
    <row r="248" spans="1:31" s="34" customFormat="1" ht="39" customHeight="1">
      <c r="A248" s="312"/>
      <c r="B248" s="312"/>
      <c r="C248" s="27" t="s">
        <v>439</v>
      </c>
      <c r="D248" s="324"/>
      <c r="E248" s="324"/>
      <c r="F248" s="327"/>
      <c r="G248" s="330"/>
      <c r="H248" s="33"/>
      <c r="I248" s="324"/>
      <c r="J248" s="324"/>
      <c r="K248" s="318"/>
      <c r="L248" s="465"/>
      <c r="M248" s="465"/>
      <c r="N248" s="312"/>
      <c r="O248" s="465"/>
      <c r="P248" s="143"/>
      <c r="Q248" s="118"/>
      <c r="R248" s="118"/>
      <c r="S248" s="118"/>
      <c r="T248" s="118"/>
      <c r="U248" s="118"/>
      <c r="V248" s="143"/>
      <c r="W248" s="118"/>
      <c r="X248" s="118"/>
      <c r="Y248" s="333"/>
      <c r="Z248" s="27"/>
      <c r="AA248" s="32"/>
      <c r="AB248" s="32"/>
      <c r="AC248" s="403"/>
      <c r="AD248" s="485"/>
      <c r="AE248" s="27"/>
    </row>
    <row r="249" spans="1:31" s="34" customFormat="1" ht="31.5" customHeight="1">
      <c r="A249" s="310">
        <v>82</v>
      </c>
      <c r="B249" s="310" t="s">
        <v>978</v>
      </c>
      <c r="C249" s="27" t="s">
        <v>1099</v>
      </c>
      <c r="D249" s="322" t="s">
        <v>1409</v>
      </c>
      <c r="E249" s="322" t="s">
        <v>870</v>
      </c>
      <c r="F249" s="325">
        <v>45230</v>
      </c>
      <c r="G249" s="328">
        <v>70100</v>
      </c>
      <c r="H249" s="33"/>
      <c r="I249" s="322">
        <v>1</v>
      </c>
      <c r="J249" s="322" t="s">
        <v>1133</v>
      </c>
      <c r="K249" s="316">
        <f>G249</f>
        <v>70100</v>
      </c>
      <c r="L249" s="463">
        <v>45265</v>
      </c>
      <c r="M249" s="463" t="s">
        <v>1108</v>
      </c>
      <c r="N249" s="310" t="s">
        <v>101</v>
      </c>
      <c r="O249" s="463" t="s">
        <v>981</v>
      </c>
      <c r="P249" s="143"/>
      <c r="Q249" s="118"/>
      <c r="R249" s="118"/>
      <c r="S249" s="118"/>
      <c r="T249" s="118"/>
      <c r="U249" s="118"/>
      <c r="V249" s="143"/>
      <c r="W249" s="118"/>
      <c r="X249" s="118"/>
      <c r="Y249" s="331">
        <f>F249+60</f>
        <v>45290</v>
      </c>
      <c r="Z249" s="221" t="s">
        <v>1242</v>
      </c>
      <c r="AA249" s="128">
        <v>45280</v>
      </c>
      <c r="AB249" s="128">
        <f>Y249+35</f>
        <v>45325</v>
      </c>
      <c r="AC249" s="401">
        <f>AC245+90</f>
        <v>45546</v>
      </c>
      <c r="AD249" s="483" t="s">
        <v>980</v>
      </c>
      <c r="AE249" s="27"/>
    </row>
    <row r="250" spans="1:31" s="34" customFormat="1" ht="40.5" customHeight="1">
      <c r="A250" s="311"/>
      <c r="B250" s="311"/>
      <c r="C250" s="302" t="s">
        <v>979</v>
      </c>
      <c r="D250" s="323"/>
      <c r="E250" s="323"/>
      <c r="F250" s="326"/>
      <c r="G250" s="329"/>
      <c r="H250" s="33"/>
      <c r="I250" s="323"/>
      <c r="J250" s="323"/>
      <c r="K250" s="317"/>
      <c r="L250" s="464"/>
      <c r="M250" s="464"/>
      <c r="N250" s="311"/>
      <c r="O250" s="464"/>
      <c r="P250" s="143"/>
      <c r="Q250" s="118"/>
      <c r="R250" s="118"/>
      <c r="S250" s="118"/>
      <c r="T250" s="118"/>
      <c r="U250" s="118"/>
      <c r="V250" s="143"/>
      <c r="W250" s="118"/>
      <c r="X250" s="118"/>
      <c r="Y250" s="332"/>
      <c r="Z250" s="27"/>
      <c r="AA250" s="32"/>
      <c r="AB250" s="32"/>
      <c r="AC250" s="402"/>
      <c r="AD250" s="484"/>
      <c r="AE250" s="27"/>
    </row>
    <row r="251" spans="1:31" s="34" customFormat="1" ht="73.5" customHeight="1">
      <c r="A251" s="312"/>
      <c r="B251" s="312"/>
      <c r="C251" s="304" t="s">
        <v>1100</v>
      </c>
      <c r="D251" s="324"/>
      <c r="E251" s="324"/>
      <c r="F251" s="327"/>
      <c r="G251" s="330"/>
      <c r="H251" s="33"/>
      <c r="I251" s="324"/>
      <c r="J251" s="324"/>
      <c r="K251" s="318"/>
      <c r="L251" s="465"/>
      <c r="M251" s="465"/>
      <c r="N251" s="312"/>
      <c r="O251" s="465"/>
      <c r="P251" s="143"/>
      <c r="Q251" s="118"/>
      <c r="R251" s="118"/>
      <c r="S251" s="118"/>
      <c r="T251" s="118"/>
      <c r="U251" s="118"/>
      <c r="V251" s="143"/>
      <c r="W251" s="118"/>
      <c r="X251" s="118"/>
      <c r="Y251" s="333"/>
      <c r="Z251" s="27"/>
      <c r="AA251" s="32"/>
      <c r="AB251" s="32"/>
      <c r="AC251" s="403"/>
      <c r="AD251" s="485"/>
      <c r="AE251" s="27"/>
    </row>
    <row r="252" spans="1:31" s="34" customFormat="1" ht="24" customHeight="1">
      <c r="A252" s="310">
        <v>83</v>
      </c>
      <c r="B252" s="310" t="s">
        <v>996</v>
      </c>
      <c r="C252" s="27" t="s">
        <v>1066</v>
      </c>
      <c r="D252" s="322" t="s">
        <v>1293</v>
      </c>
      <c r="E252" s="322" t="s">
        <v>1065</v>
      </c>
      <c r="F252" s="325">
        <v>45231</v>
      </c>
      <c r="G252" s="328">
        <v>196783</v>
      </c>
      <c r="H252" s="33"/>
      <c r="I252" s="322">
        <v>1</v>
      </c>
      <c r="J252" s="322" t="s">
        <v>1068</v>
      </c>
      <c r="K252" s="316">
        <f>G252</f>
        <v>196783</v>
      </c>
      <c r="L252" s="463">
        <v>45246</v>
      </c>
      <c r="M252" s="463" t="s">
        <v>1069</v>
      </c>
      <c r="N252" s="310" t="s">
        <v>101</v>
      </c>
      <c r="O252" s="463" t="s">
        <v>986</v>
      </c>
      <c r="P252" s="143"/>
      <c r="Q252" s="118"/>
      <c r="R252" s="118"/>
      <c r="S252" s="118"/>
      <c r="T252" s="118"/>
      <c r="U252" s="118"/>
      <c r="V252" s="143"/>
      <c r="W252" s="118"/>
      <c r="X252" s="118"/>
      <c r="Y252" s="331">
        <f>F252+70</f>
        <v>45301</v>
      </c>
      <c r="Z252" s="221" t="s">
        <v>666</v>
      </c>
      <c r="AA252" s="128">
        <v>45297</v>
      </c>
      <c r="AB252" s="128">
        <f>Y252+15</f>
        <v>45316</v>
      </c>
      <c r="AC252" s="401">
        <f>AC249+90</f>
        <v>45636</v>
      </c>
      <c r="AD252" s="483" t="s">
        <v>987</v>
      </c>
      <c r="AE252" s="27"/>
    </row>
    <row r="253" spans="1:31" s="34" customFormat="1" ht="50.25" customHeight="1">
      <c r="A253" s="311"/>
      <c r="B253" s="312"/>
      <c r="C253" s="28" t="s">
        <v>985</v>
      </c>
      <c r="D253" s="324"/>
      <c r="E253" s="324"/>
      <c r="F253" s="327"/>
      <c r="G253" s="330"/>
      <c r="H253" s="33"/>
      <c r="I253" s="323"/>
      <c r="J253" s="323"/>
      <c r="K253" s="317"/>
      <c r="L253" s="464"/>
      <c r="M253" s="464"/>
      <c r="N253" s="312"/>
      <c r="O253" s="465"/>
      <c r="P253" s="143"/>
      <c r="Q253" s="118"/>
      <c r="R253" s="118"/>
      <c r="S253" s="118"/>
      <c r="T253" s="118"/>
      <c r="U253" s="118"/>
      <c r="V253" s="143"/>
      <c r="W253" s="118"/>
      <c r="X253" s="118"/>
      <c r="Y253" s="333"/>
      <c r="Z253" s="27"/>
      <c r="AA253" s="32"/>
      <c r="AB253" s="32"/>
      <c r="AC253" s="403"/>
      <c r="AD253" s="485"/>
      <c r="AE253" s="27"/>
    </row>
    <row r="254" spans="1:31" s="34" customFormat="1" ht="73.5" hidden="1" customHeight="1">
      <c r="A254" s="311"/>
      <c r="B254" s="311"/>
      <c r="C254" s="28"/>
      <c r="D254" s="323"/>
      <c r="E254" s="323"/>
      <c r="F254" s="326"/>
      <c r="G254" s="329"/>
      <c r="H254" s="33"/>
      <c r="I254" s="323"/>
      <c r="J254" s="323"/>
      <c r="K254" s="317"/>
      <c r="L254" s="464"/>
      <c r="M254" s="464"/>
      <c r="N254" s="311"/>
      <c r="O254" s="464"/>
      <c r="P254" s="143"/>
      <c r="Q254" s="118"/>
      <c r="R254" s="118"/>
      <c r="S254" s="118"/>
      <c r="T254" s="118"/>
      <c r="U254" s="118"/>
      <c r="V254" s="143"/>
      <c r="W254" s="118"/>
      <c r="X254" s="118"/>
      <c r="Y254" s="332"/>
      <c r="Z254" s="27"/>
      <c r="AA254" s="32"/>
      <c r="AB254" s="32"/>
      <c r="AC254" s="402"/>
      <c r="AD254" s="484"/>
      <c r="AE254" s="27"/>
    </row>
    <row r="255" spans="1:31" s="34" customFormat="1" ht="30.75" customHeight="1">
      <c r="A255" s="312"/>
      <c r="B255" s="312"/>
      <c r="C255" s="27" t="s">
        <v>1067</v>
      </c>
      <c r="D255" s="324"/>
      <c r="E255" s="324"/>
      <c r="F255" s="327"/>
      <c r="G255" s="330"/>
      <c r="H255" s="33"/>
      <c r="I255" s="323"/>
      <c r="J255" s="324"/>
      <c r="K255" s="318"/>
      <c r="L255" s="465"/>
      <c r="M255" s="465"/>
      <c r="N255" s="312"/>
      <c r="O255" s="465"/>
      <c r="P255" s="143"/>
      <c r="Q255" s="118"/>
      <c r="R255" s="118"/>
      <c r="S255" s="118"/>
      <c r="T255" s="118"/>
      <c r="U255" s="118"/>
      <c r="V255" s="143"/>
      <c r="W255" s="118"/>
      <c r="X255" s="118"/>
      <c r="Y255" s="333"/>
      <c r="Z255" s="27"/>
      <c r="AA255" s="32"/>
      <c r="AB255" s="32"/>
      <c r="AC255" s="403"/>
      <c r="AD255" s="485"/>
      <c r="AE255" s="27"/>
    </row>
    <row r="256" spans="1:31" s="34" customFormat="1" ht="39" customHeight="1">
      <c r="A256" s="310">
        <v>84</v>
      </c>
      <c r="B256" s="310" t="s">
        <v>990</v>
      </c>
      <c r="C256" s="27" t="s">
        <v>1058</v>
      </c>
      <c r="D256" s="322" t="s">
        <v>991</v>
      </c>
      <c r="E256" s="322" t="s">
        <v>1060</v>
      </c>
      <c r="F256" s="325">
        <v>45232</v>
      </c>
      <c r="G256" s="328">
        <v>150000</v>
      </c>
      <c r="H256" s="33"/>
      <c r="I256" s="505">
        <v>1</v>
      </c>
      <c r="J256" s="322" t="s">
        <v>1058</v>
      </c>
      <c r="K256" s="316">
        <v>150000</v>
      </c>
      <c r="L256" s="463">
        <v>45246</v>
      </c>
      <c r="M256" s="463" t="s">
        <v>1059</v>
      </c>
      <c r="N256" s="310" t="s">
        <v>101</v>
      </c>
      <c r="O256" s="463" t="s">
        <v>993</v>
      </c>
      <c r="P256" s="466" t="s">
        <v>102</v>
      </c>
      <c r="Q256" s="463">
        <v>45265</v>
      </c>
      <c r="R256" s="463">
        <v>44930</v>
      </c>
      <c r="S256" s="463">
        <v>45351</v>
      </c>
      <c r="T256" s="463" t="s">
        <v>1180</v>
      </c>
      <c r="U256" s="463">
        <v>45273</v>
      </c>
      <c r="V256" s="466" t="s">
        <v>106</v>
      </c>
      <c r="W256" s="401" t="s">
        <v>1345</v>
      </c>
      <c r="X256" s="463">
        <v>45323</v>
      </c>
      <c r="Y256" s="331">
        <f>F256+90</f>
        <v>45322</v>
      </c>
      <c r="Z256" s="221" t="s">
        <v>1078</v>
      </c>
      <c r="AA256" s="128">
        <v>45253</v>
      </c>
      <c r="AB256" s="128" t="s">
        <v>50</v>
      </c>
      <c r="AC256" s="401">
        <f>Y256+90</f>
        <v>45412</v>
      </c>
      <c r="AD256" s="483" t="s">
        <v>992</v>
      </c>
      <c r="AE256" s="27"/>
    </row>
    <row r="257" spans="1:31" s="34" customFormat="1" ht="30.75" customHeight="1">
      <c r="A257" s="311"/>
      <c r="B257" s="311"/>
      <c r="C257" s="28" t="s">
        <v>1319</v>
      </c>
      <c r="D257" s="323"/>
      <c r="E257" s="323"/>
      <c r="F257" s="326"/>
      <c r="G257" s="329"/>
      <c r="H257" s="33"/>
      <c r="I257" s="505"/>
      <c r="J257" s="323"/>
      <c r="K257" s="317"/>
      <c r="L257" s="464"/>
      <c r="M257" s="464"/>
      <c r="N257" s="311"/>
      <c r="O257" s="464"/>
      <c r="P257" s="467"/>
      <c r="Q257" s="464"/>
      <c r="R257" s="464"/>
      <c r="S257" s="464"/>
      <c r="T257" s="464"/>
      <c r="U257" s="464"/>
      <c r="V257" s="467"/>
      <c r="W257" s="402"/>
      <c r="X257" s="464"/>
      <c r="Y257" s="332"/>
      <c r="Z257" s="27"/>
      <c r="AA257" s="32"/>
      <c r="AB257" s="32"/>
      <c r="AC257" s="402"/>
      <c r="AD257" s="484"/>
      <c r="AE257" s="27"/>
    </row>
    <row r="258" spans="1:31" s="34" customFormat="1" ht="33" customHeight="1">
      <c r="A258" s="312"/>
      <c r="B258" s="312"/>
      <c r="C258" s="27" t="s">
        <v>1061</v>
      </c>
      <c r="D258" s="324"/>
      <c r="E258" s="324"/>
      <c r="F258" s="327"/>
      <c r="G258" s="330"/>
      <c r="H258" s="33"/>
      <c r="I258" s="505"/>
      <c r="J258" s="324"/>
      <c r="K258" s="318"/>
      <c r="L258" s="465"/>
      <c r="M258" s="465"/>
      <c r="N258" s="312"/>
      <c r="O258" s="465"/>
      <c r="P258" s="468"/>
      <c r="Q258" s="465"/>
      <c r="R258" s="465"/>
      <c r="S258" s="465"/>
      <c r="T258" s="465"/>
      <c r="U258" s="465"/>
      <c r="V258" s="468"/>
      <c r="W258" s="403"/>
      <c r="X258" s="465"/>
      <c r="Y258" s="333"/>
      <c r="Z258" s="27"/>
      <c r="AA258" s="32"/>
      <c r="AB258" s="32"/>
      <c r="AC258" s="403"/>
      <c r="AD258" s="485"/>
      <c r="AE258" s="27"/>
    </row>
    <row r="259" spans="1:31" s="34" customFormat="1" ht="30.75" customHeight="1">
      <c r="A259" s="310">
        <v>85</v>
      </c>
      <c r="B259" s="310" t="s">
        <v>1038</v>
      </c>
      <c r="C259" s="27" t="s">
        <v>1101</v>
      </c>
      <c r="D259" s="322" t="s">
        <v>1039</v>
      </c>
      <c r="E259" s="322" t="s">
        <v>1103</v>
      </c>
      <c r="F259" s="325">
        <v>45244</v>
      </c>
      <c r="G259" s="328">
        <v>263000</v>
      </c>
      <c r="H259" s="33"/>
      <c r="I259" s="322">
        <v>1</v>
      </c>
      <c r="J259" s="322" t="s">
        <v>1130</v>
      </c>
      <c r="K259" s="316">
        <v>263000</v>
      </c>
      <c r="L259" s="463">
        <v>45265</v>
      </c>
      <c r="M259" s="463" t="s">
        <v>1102</v>
      </c>
      <c r="N259" s="310" t="s">
        <v>101</v>
      </c>
      <c r="O259" s="463">
        <v>45276</v>
      </c>
      <c r="P259" s="143"/>
      <c r="Q259" s="118"/>
      <c r="R259" s="118"/>
      <c r="S259" s="118"/>
      <c r="T259" s="463"/>
      <c r="U259" s="118"/>
      <c r="V259" s="143"/>
      <c r="W259" s="118"/>
      <c r="X259" s="118"/>
      <c r="Y259" s="331">
        <f>F259+70</f>
        <v>45314</v>
      </c>
      <c r="Z259" s="221" t="s">
        <v>1090</v>
      </c>
      <c r="AA259" s="128">
        <v>45259</v>
      </c>
      <c r="AB259" s="128" t="s">
        <v>50</v>
      </c>
      <c r="AC259" s="401">
        <f>Y259+90</f>
        <v>45404</v>
      </c>
      <c r="AD259" s="483" t="s">
        <v>1040</v>
      </c>
      <c r="AE259" s="27"/>
    </row>
    <row r="260" spans="1:31" s="34" customFormat="1" ht="28.5" customHeight="1">
      <c r="A260" s="311"/>
      <c r="B260" s="311"/>
      <c r="C260" s="28" t="s">
        <v>595</v>
      </c>
      <c r="D260" s="323"/>
      <c r="E260" s="323"/>
      <c r="F260" s="326"/>
      <c r="G260" s="329"/>
      <c r="H260" s="33"/>
      <c r="I260" s="323"/>
      <c r="J260" s="323"/>
      <c r="K260" s="317"/>
      <c r="L260" s="464"/>
      <c r="M260" s="464"/>
      <c r="N260" s="311"/>
      <c r="O260" s="464"/>
      <c r="P260" s="143"/>
      <c r="Q260" s="118"/>
      <c r="R260" s="118"/>
      <c r="S260" s="118"/>
      <c r="T260" s="464"/>
      <c r="U260" s="118"/>
      <c r="V260" s="143"/>
      <c r="W260" s="118"/>
      <c r="X260" s="118"/>
      <c r="Y260" s="332"/>
      <c r="Z260" s="221" t="s">
        <v>1312</v>
      </c>
      <c r="AA260" s="128">
        <v>45310</v>
      </c>
      <c r="AB260" s="128">
        <f>Y259+21</f>
        <v>45335</v>
      </c>
      <c r="AC260" s="402"/>
      <c r="AD260" s="484"/>
      <c r="AE260" s="27"/>
    </row>
    <row r="261" spans="1:31" s="34" customFormat="1" ht="56.25" customHeight="1">
      <c r="A261" s="312"/>
      <c r="B261" s="312"/>
      <c r="C261" s="27" t="s">
        <v>493</v>
      </c>
      <c r="D261" s="324"/>
      <c r="E261" s="324"/>
      <c r="F261" s="327"/>
      <c r="G261" s="330"/>
      <c r="H261" s="33"/>
      <c r="I261" s="324"/>
      <c r="J261" s="324"/>
      <c r="K261" s="318"/>
      <c r="L261" s="465"/>
      <c r="M261" s="465"/>
      <c r="N261" s="312"/>
      <c r="O261" s="465"/>
      <c r="P261" s="143"/>
      <c r="Q261" s="118"/>
      <c r="R261" s="118"/>
      <c r="S261" s="118"/>
      <c r="T261" s="465"/>
      <c r="U261" s="118"/>
      <c r="V261" s="143"/>
      <c r="W261" s="118"/>
      <c r="X261" s="118"/>
      <c r="Y261" s="333"/>
      <c r="Z261" s="27"/>
      <c r="AA261" s="32"/>
      <c r="AB261" s="32"/>
      <c r="AC261" s="403"/>
      <c r="AD261" s="485"/>
      <c r="AE261" s="27"/>
    </row>
    <row r="262" spans="1:31" s="34" customFormat="1" ht="30.75" customHeight="1">
      <c r="A262" s="310">
        <v>86</v>
      </c>
      <c r="B262" s="310" t="s">
        <v>1046</v>
      </c>
      <c r="C262" s="27" t="s">
        <v>1105</v>
      </c>
      <c r="D262" s="322" t="s">
        <v>1048</v>
      </c>
      <c r="E262" s="322" t="s">
        <v>1104</v>
      </c>
      <c r="F262" s="325">
        <v>45247</v>
      </c>
      <c r="G262" s="328">
        <v>2553535</v>
      </c>
      <c r="H262" s="33"/>
      <c r="I262" s="505">
        <v>1</v>
      </c>
      <c r="J262" s="322" t="s">
        <v>1261</v>
      </c>
      <c r="K262" s="316">
        <f>303535+1500000+750000</f>
        <v>2553535</v>
      </c>
      <c r="L262" s="463" t="s">
        <v>1262</v>
      </c>
      <c r="M262" s="463" t="s">
        <v>1106</v>
      </c>
      <c r="N262" s="310" t="s">
        <v>188</v>
      </c>
      <c r="O262" s="501" t="s">
        <v>1107</v>
      </c>
      <c r="P262" s="143"/>
      <c r="Q262" s="118"/>
      <c r="R262" s="118"/>
      <c r="S262" s="118"/>
      <c r="T262" s="118"/>
      <c r="U262" s="118"/>
      <c r="V262" s="143"/>
      <c r="W262" s="118"/>
      <c r="X262" s="118"/>
      <c r="Y262" s="388">
        <f>F262+75</f>
        <v>45322</v>
      </c>
      <c r="Z262" s="221" t="s">
        <v>1338</v>
      </c>
      <c r="AA262" s="128">
        <v>45322</v>
      </c>
      <c r="AB262" s="128">
        <f>Y262+26</f>
        <v>45348</v>
      </c>
      <c r="AC262" s="401">
        <f>AB262+90</f>
        <v>45438</v>
      </c>
      <c r="AD262" s="508" t="s">
        <v>1047</v>
      </c>
      <c r="AE262" s="27"/>
    </row>
    <row r="263" spans="1:31" s="34" customFormat="1" ht="30.75" customHeight="1">
      <c r="A263" s="311"/>
      <c r="B263" s="311"/>
      <c r="C263" s="300" t="s">
        <v>850</v>
      </c>
      <c r="D263" s="323"/>
      <c r="E263" s="323"/>
      <c r="F263" s="326"/>
      <c r="G263" s="329"/>
      <c r="H263" s="33"/>
      <c r="I263" s="505"/>
      <c r="J263" s="323"/>
      <c r="K263" s="317"/>
      <c r="L263" s="464"/>
      <c r="M263" s="464"/>
      <c r="N263" s="311"/>
      <c r="O263" s="501"/>
      <c r="P263" s="143"/>
      <c r="Q263" s="118"/>
      <c r="R263" s="118"/>
      <c r="S263" s="118"/>
      <c r="T263" s="118"/>
      <c r="U263" s="118"/>
      <c r="V263" s="143"/>
      <c r="W263" s="118"/>
      <c r="X263" s="118"/>
      <c r="Y263" s="388"/>
      <c r="Z263" s="27"/>
      <c r="AA263" s="32"/>
      <c r="AB263" s="32"/>
      <c r="AC263" s="402"/>
      <c r="AD263" s="508"/>
      <c r="AE263" s="27"/>
    </row>
    <row r="264" spans="1:31" s="34" customFormat="1" ht="49.5" customHeight="1">
      <c r="A264" s="312"/>
      <c r="B264" s="312"/>
      <c r="C264" s="27" t="s">
        <v>1011</v>
      </c>
      <c r="D264" s="324"/>
      <c r="E264" s="324"/>
      <c r="F264" s="327"/>
      <c r="G264" s="330"/>
      <c r="H264" s="33"/>
      <c r="I264" s="505"/>
      <c r="J264" s="324"/>
      <c r="K264" s="318"/>
      <c r="L264" s="465"/>
      <c r="M264" s="465"/>
      <c r="N264" s="312"/>
      <c r="O264" s="501"/>
      <c r="P264" s="143"/>
      <c r="Q264" s="118"/>
      <c r="R264" s="118"/>
      <c r="S264" s="118"/>
      <c r="T264" s="118"/>
      <c r="U264" s="118"/>
      <c r="V264" s="143"/>
      <c r="W264" s="118"/>
      <c r="X264" s="118"/>
      <c r="Y264" s="388"/>
      <c r="Z264" s="27"/>
      <c r="AA264" s="32"/>
      <c r="AB264" s="32"/>
      <c r="AC264" s="403"/>
      <c r="AD264" s="508"/>
      <c r="AE264" s="27"/>
    </row>
    <row r="265" spans="1:31" s="34" customFormat="1" ht="26.25" customHeight="1">
      <c r="A265" s="310">
        <v>87</v>
      </c>
      <c r="B265" s="310" t="s">
        <v>1112</v>
      </c>
      <c r="C265" s="27" t="s">
        <v>1181</v>
      </c>
      <c r="D265" s="322" t="s">
        <v>1114</v>
      </c>
      <c r="E265" s="322" t="s">
        <v>1184</v>
      </c>
      <c r="F265" s="325">
        <v>45265</v>
      </c>
      <c r="G265" s="328">
        <v>160510</v>
      </c>
      <c r="H265" s="33"/>
      <c r="I265" s="322">
        <v>1</v>
      </c>
      <c r="J265" s="322" t="s">
        <v>1182</v>
      </c>
      <c r="K265" s="316">
        <f>G265</f>
        <v>160510</v>
      </c>
      <c r="L265" s="463">
        <v>45273</v>
      </c>
      <c r="M265" s="463" t="s">
        <v>1183</v>
      </c>
      <c r="N265" s="310" t="s">
        <v>101</v>
      </c>
      <c r="O265" s="463" t="s">
        <v>1115</v>
      </c>
      <c r="P265" s="143"/>
      <c r="Q265" s="118"/>
      <c r="R265" s="118"/>
      <c r="S265" s="118"/>
      <c r="T265" s="463" t="s">
        <v>1318</v>
      </c>
      <c r="U265" s="463">
        <v>45313</v>
      </c>
      <c r="V265" s="498" t="s">
        <v>133</v>
      </c>
      <c r="W265" s="463" t="s">
        <v>1399</v>
      </c>
      <c r="X265" s="463">
        <v>45342</v>
      </c>
      <c r="Y265" s="388">
        <f>F265+65</f>
        <v>45330</v>
      </c>
      <c r="Z265" s="221" t="s">
        <v>1219</v>
      </c>
      <c r="AA265" s="128">
        <v>45276</v>
      </c>
      <c r="AB265" s="128" t="s">
        <v>50</v>
      </c>
      <c r="AC265" s="401">
        <f>Y265+90</f>
        <v>45420</v>
      </c>
      <c r="AD265" s="508" t="s">
        <v>1113</v>
      </c>
      <c r="AE265" s="27"/>
    </row>
    <row r="266" spans="1:31" s="34" customFormat="1" ht="33.75" customHeight="1">
      <c r="A266" s="311"/>
      <c r="B266" s="311"/>
      <c r="C266" s="28" t="s">
        <v>221</v>
      </c>
      <c r="D266" s="323"/>
      <c r="E266" s="323"/>
      <c r="F266" s="326"/>
      <c r="G266" s="329"/>
      <c r="H266" s="33"/>
      <c r="I266" s="323"/>
      <c r="J266" s="323"/>
      <c r="K266" s="317"/>
      <c r="L266" s="464"/>
      <c r="M266" s="464"/>
      <c r="N266" s="311"/>
      <c r="O266" s="464"/>
      <c r="P266" s="143"/>
      <c r="Q266" s="118"/>
      <c r="R266" s="118"/>
      <c r="S266" s="118"/>
      <c r="T266" s="464"/>
      <c r="U266" s="464"/>
      <c r="V266" s="499"/>
      <c r="W266" s="464"/>
      <c r="X266" s="464"/>
      <c r="Y266" s="388"/>
      <c r="Z266" s="78"/>
      <c r="AA266" s="29"/>
      <c r="AB266" s="32"/>
      <c r="AC266" s="402"/>
      <c r="AD266" s="508"/>
      <c r="AE266" s="27"/>
    </row>
    <row r="267" spans="1:31" s="34" customFormat="1" ht="41.25" customHeight="1">
      <c r="A267" s="312"/>
      <c r="B267" s="312"/>
      <c r="C267" s="27" t="s">
        <v>1185</v>
      </c>
      <c r="D267" s="324"/>
      <c r="E267" s="324"/>
      <c r="F267" s="327"/>
      <c r="G267" s="330"/>
      <c r="H267" s="165"/>
      <c r="I267" s="324"/>
      <c r="J267" s="324"/>
      <c r="K267" s="318"/>
      <c r="L267" s="465"/>
      <c r="M267" s="465"/>
      <c r="N267" s="312"/>
      <c r="O267" s="465"/>
      <c r="P267" s="143"/>
      <c r="Q267" s="118"/>
      <c r="R267" s="118"/>
      <c r="S267" s="118"/>
      <c r="T267" s="465"/>
      <c r="U267" s="465"/>
      <c r="V267" s="500"/>
      <c r="W267" s="465"/>
      <c r="X267" s="465"/>
      <c r="Y267" s="388"/>
      <c r="Z267" s="27"/>
      <c r="AA267" s="29"/>
      <c r="AB267" s="32"/>
      <c r="AC267" s="403"/>
      <c r="AD267" s="508"/>
      <c r="AE267" s="27"/>
    </row>
    <row r="268" spans="1:31" s="34" customFormat="1" ht="31.5" customHeight="1">
      <c r="A268" s="310">
        <v>88</v>
      </c>
      <c r="B268" s="310" t="s">
        <v>1129</v>
      </c>
      <c r="C268" s="147" t="s">
        <v>1186</v>
      </c>
      <c r="D268" s="322" t="s">
        <v>1125</v>
      </c>
      <c r="E268" s="322" t="s">
        <v>1123</v>
      </c>
      <c r="F268" s="325">
        <v>45267</v>
      </c>
      <c r="G268" s="328">
        <v>23200</v>
      </c>
      <c r="H268" s="33"/>
      <c r="I268" s="322">
        <v>1</v>
      </c>
      <c r="J268" s="322" t="s">
        <v>1188</v>
      </c>
      <c r="K268" s="316">
        <f>G268</f>
        <v>23200</v>
      </c>
      <c r="L268" s="463">
        <v>45273</v>
      </c>
      <c r="M268" s="463" t="s">
        <v>1189</v>
      </c>
      <c r="N268" s="310" t="s">
        <v>188</v>
      </c>
      <c r="O268" s="463" t="s">
        <v>1190</v>
      </c>
      <c r="P268" s="143"/>
      <c r="Q268" s="118"/>
      <c r="R268" s="118"/>
      <c r="S268" s="118"/>
      <c r="T268" s="118"/>
      <c r="U268" s="118"/>
      <c r="V268" s="143"/>
      <c r="W268" s="118"/>
      <c r="X268" s="118"/>
      <c r="Y268" s="331">
        <f>F268+90</f>
        <v>45357</v>
      </c>
      <c r="Z268" s="221" t="s">
        <v>1249</v>
      </c>
      <c r="AA268" s="128">
        <v>45282</v>
      </c>
      <c r="AB268" s="128" t="s">
        <v>50</v>
      </c>
      <c r="AC268" s="401">
        <f>Y268+90</f>
        <v>45447</v>
      </c>
      <c r="AD268" s="508" t="s">
        <v>1124</v>
      </c>
      <c r="AE268" s="27"/>
    </row>
    <row r="269" spans="1:31" s="34" customFormat="1" ht="37.5" customHeight="1">
      <c r="A269" s="311"/>
      <c r="B269" s="311"/>
      <c r="C269" s="28" t="s">
        <v>1122</v>
      </c>
      <c r="D269" s="323"/>
      <c r="E269" s="323"/>
      <c r="F269" s="326"/>
      <c r="G269" s="329"/>
      <c r="H269" s="33"/>
      <c r="I269" s="323"/>
      <c r="J269" s="323"/>
      <c r="K269" s="317"/>
      <c r="L269" s="464"/>
      <c r="M269" s="464"/>
      <c r="N269" s="311"/>
      <c r="O269" s="464"/>
      <c r="P269" s="143"/>
      <c r="Q269" s="118"/>
      <c r="R269" s="118"/>
      <c r="S269" s="118"/>
      <c r="T269" s="118"/>
      <c r="U269" s="118"/>
      <c r="V269" s="143"/>
      <c r="W269" s="118"/>
      <c r="X269" s="118"/>
      <c r="Y269" s="332"/>
      <c r="Z269" s="27"/>
      <c r="AA269" s="32"/>
      <c r="AB269" s="32"/>
      <c r="AC269" s="402"/>
      <c r="AD269" s="508"/>
      <c r="AE269" s="27"/>
    </row>
    <row r="270" spans="1:31" s="34" customFormat="1" ht="26.25" customHeight="1">
      <c r="A270" s="312"/>
      <c r="B270" s="312"/>
      <c r="C270" s="27" t="s">
        <v>1187</v>
      </c>
      <c r="D270" s="324"/>
      <c r="E270" s="324"/>
      <c r="F270" s="327"/>
      <c r="G270" s="330"/>
      <c r="H270" s="33"/>
      <c r="I270" s="324"/>
      <c r="J270" s="324"/>
      <c r="K270" s="318"/>
      <c r="L270" s="465"/>
      <c r="M270" s="465"/>
      <c r="N270" s="312"/>
      <c r="O270" s="465"/>
      <c r="P270" s="143"/>
      <c r="Q270" s="118"/>
      <c r="R270" s="118"/>
      <c r="S270" s="118"/>
      <c r="T270" s="118"/>
      <c r="U270" s="118"/>
      <c r="V270" s="143"/>
      <c r="W270" s="118"/>
      <c r="X270" s="118"/>
      <c r="Y270" s="333"/>
      <c r="Z270" s="27"/>
      <c r="AA270" s="32"/>
      <c r="AB270" s="32"/>
      <c r="AC270" s="403"/>
      <c r="AD270" s="508"/>
      <c r="AE270" s="27"/>
    </row>
    <row r="271" spans="1:31" s="34" customFormat="1" ht="45.75" customHeight="1">
      <c r="A271" s="310">
        <v>89</v>
      </c>
      <c r="B271" s="310" t="s">
        <v>1134</v>
      </c>
      <c r="C271" s="27" t="s">
        <v>1231</v>
      </c>
      <c r="D271" s="322" t="s">
        <v>1137</v>
      </c>
      <c r="E271" s="322" t="s">
        <v>1229</v>
      </c>
      <c r="F271" s="325">
        <v>45272</v>
      </c>
      <c r="G271" s="328">
        <v>111380</v>
      </c>
      <c r="H271" s="33"/>
      <c r="I271" s="322">
        <v>1</v>
      </c>
      <c r="J271" s="322" t="s">
        <v>1230</v>
      </c>
      <c r="K271" s="316">
        <f>G271</f>
        <v>111380</v>
      </c>
      <c r="L271" s="463">
        <v>45274</v>
      </c>
      <c r="M271" s="463" t="s">
        <v>1232</v>
      </c>
      <c r="N271" s="310" t="s">
        <v>101</v>
      </c>
      <c r="O271" s="463" t="s">
        <v>1135</v>
      </c>
      <c r="P271" s="466" t="s">
        <v>102</v>
      </c>
      <c r="Q271" s="463">
        <v>45301</v>
      </c>
      <c r="R271" s="463">
        <v>45303</v>
      </c>
      <c r="S271" s="118"/>
      <c r="T271" s="463" t="s">
        <v>1341</v>
      </c>
      <c r="U271" s="463">
        <v>45318</v>
      </c>
      <c r="V271" s="489" t="s">
        <v>103</v>
      </c>
      <c r="W271" s="118"/>
      <c r="X271" s="118"/>
      <c r="Y271" s="331">
        <f>F271+60</f>
        <v>45332</v>
      </c>
      <c r="Z271" s="27"/>
      <c r="AA271" s="32"/>
      <c r="AB271" s="32"/>
      <c r="AC271" s="401">
        <f>Y271+90</f>
        <v>45422</v>
      </c>
      <c r="AD271" s="483" t="s">
        <v>1136</v>
      </c>
      <c r="AE271" s="27"/>
    </row>
    <row r="272" spans="1:31" s="34" customFormat="1" ht="23.25" customHeight="1">
      <c r="A272" s="311"/>
      <c r="B272" s="311"/>
      <c r="C272" s="28" t="s">
        <v>245</v>
      </c>
      <c r="D272" s="323"/>
      <c r="E272" s="323"/>
      <c r="F272" s="326"/>
      <c r="G272" s="329"/>
      <c r="H272" s="33"/>
      <c r="I272" s="323"/>
      <c r="J272" s="323"/>
      <c r="K272" s="311"/>
      <c r="L272" s="323"/>
      <c r="M272" s="464"/>
      <c r="N272" s="311"/>
      <c r="O272" s="464"/>
      <c r="P272" s="467"/>
      <c r="Q272" s="464"/>
      <c r="R272" s="464"/>
      <c r="S272" s="118"/>
      <c r="T272" s="464"/>
      <c r="U272" s="464"/>
      <c r="V272" s="490"/>
      <c r="W272" s="118"/>
      <c r="X272" s="118"/>
      <c r="Y272" s="332"/>
      <c r="Z272" s="27"/>
      <c r="AA272" s="32"/>
      <c r="AB272" s="32"/>
      <c r="AC272" s="402"/>
      <c r="AD272" s="484"/>
      <c r="AE272" s="27"/>
    </row>
    <row r="273" spans="1:31" s="34" customFormat="1" ht="64.5" customHeight="1">
      <c r="A273" s="312"/>
      <c r="B273" s="312"/>
      <c r="C273" s="27" t="s">
        <v>246</v>
      </c>
      <c r="D273" s="324"/>
      <c r="E273" s="324"/>
      <c r="F273" s="327"/>
      <c r="G273" s="330"/>
      <c r="H273" s="33"/>
      <c r="I273" s="324"/>
      <c r="J273" s="324"/>
      <c r="K273" s="312"/>
      <c r="L273" s="324"/>
      <c r="M273" s="465"/>
      <c r="N273" s="312"/>
      <c r="O273" s="465"/>
      <c r="P273" s="468"/>
      <c r="Q273" s="465"/>
      <c r="R273" s="465"/>
      <c r="S273" s="118"/>
      <c r="T273" s="465"/>
      <c r="U273" s="465"/>
      <c r="V273" s="491"/>
      <c r="W273" s="118"/>
      <c r="X273" s="118"/>
      <c r="Y273" s="333"/>
      <c r="Z273" s="27"/>
      <c r="AA273" s="32"/>
      <c r="AB273" s="32"/>
      <c r="AC273" s="403"/>
      <c r="AD273" s="485"/>
      <c r="AE273" s="27"/>
    </row>
    <row r="274" spans="1:31" s="34" customFormat="1" ht="31.5" customHeight="1">
      <c r="A274" s="387">
        <v>90</v>
      </c>
      <c r="B274" s="387" t="s">
        <v>1144</v>
      </c>
      <c r="C274" s="27" t="s">
        <v>1267</v>
      </c>
      <c r="D274" s="505" t="s">
        <v>1336</v>
      </c>
      <c r="E274" s="322" t="s">
        <v>1268</v>
      </c>
      <c r="F274" s="384">
        <v>45273</v>
      </c>
      <c r="G274" s="506">
        <v>314900</v>
      </c>
      <c r="H274" s="33"/>
      <c r="I274" s="505">
        <v>1</v>
      </c>
      <c r="J274" s="322" t="s">
        <v>1330</v>
      </c>
      <c r="K274" s="316">
        <f>58316+130686.53+125897.47</f>
        <v>314900</v>
      </c>
      <c r="L274" s="463" t="s">
        <v>1329</v>
      </c>
      <c r="M274" s="463" t="s">
        <v>1269</v>
      </c>
      <c r="N274" s="310" t="s">
        <v>101</v>
      </c>
      <c r="O274" s="501" t="s">
        <v>1145</v>
      </c>
      <c r="P274" s="143"/>
      <c r="Q274" s="118"/>
      <c r="R274" s="118"/>
      <c r="S274" s="118"/>
      <c r="T274" s="118"/>
      <c r="U274" s="118"/>
      <c r="V274" s="143"/>
      <c r="W274" s="118"/>
      <c r="X274" s="118"/>
      <c r="Y274" s="388">
        <f>F274+100</f>
        <v>45373</v>
      </c>
      <c r="Z274" s="221" t="s">
        <v>61</v>
      </c>
      <c r="AA274" s="128">
        <v>45318</v>
      </c>
      <c r="AB274" s="128" t="s">
        <v>1337</v>
      </c>
      <c r="AC274" s="401">
        <f>Y274+90</f>
        <v>45463</v>
      </c>
      <c r="AD274" s="483" t="s">
        <v>178</v>
      </c>
      <c r="AE274" s="27"/>
    </row>
    <row r="275" spans="1:31" s="34" customFormat="1" ht="32.25" customHeight="1">
      <c r="A275" s="387"/>
      <c r="B275" s="387"/>
      <c r="C275" s="28" t="s">
        <v>108</v>
      </c>
      <c r="D275" s="505"/>
      <c r="E275" s="323"/>
      <c r="F275" s="384"/>
      <c r="G275" s="506"/>
      <c r="H275" s="33"/>
      <c r="I275" s="505"/>
      <c r="J275" s="323"/>
      <c r="K275" s="317"/>
      <c r="L275" s="464"/>
      <c r="M275" s="464"/>
      <c r="N275" s="311"/>
      <c r="O275" s="501"/>
      <c r="P275" s="143"/>
      <c r="Q275" s="118"/>
      <c r="R275" s="118"/>
      <c r="S275" s="118"/>
      <c r="T275" s="118"/>
      <c r="U275" s="118"/>
      <c r="V275" s="143"/>
      <c r="W275" s="118"/>
      <c r="X275" s="118"/>
      <c r="Y275" s="388"/>
      <c r="Z275" s="27"/>
      <c r="AA275" s="32"/>
      <c r="AB275" s="32"/>
      <c r="AC275" s="402"/>
      <c r="AD275" s="484"/>
      <c r="AE275" s="27"/>
    </row>
    <row r="276" spans="1:31" s="34" customFormat="1" ht="40.5" customHeight="1">
      <c r="A276" s="387"/>
      <c r="B276" s="387"/>
      <c r="C276" s="27" t="s">
        <v>109</v>
      </c>
      <c r="D276" s="505"/>
      <c r="E276" s="324"/>
      <c r="F276" s="384"/>
      <c r="G276" s="506"/>
      <c r="H276" s="33"/>
      <c r="I276" s="505"/>
      <c r="J276" s="324"/>
      <c r="K276" s="318"/>
      <c r="L276" s="465"/>
      <c r="M276" s="465"/>
      <c r="N276" s="312"/>
      <c r="O276" s="501"/>
      <c r="P276" s="143"/>
      <c r="Q276" s="118"/>
      <c r="R276" s="118"/>
      <c r="S276" s="118"/>
      <c r="T276" s="118"/>
      <c r="U276" s="118"/>
      <c r="V276" s="143"/>
      <c r="W276" s="118"/>
      <c r="X276" s="118"/>
      <c r="Y276" s="388"/>
      <c r="Z276" s="27"/>
      <c r="AA276" s="32"/>
      <c r="AB276" s="32"/>
      <c r="AC276" s="403"/>
      <c r="AD276" s="485"/>
      <c r="AE276" s="27"/>
    </row>
    <row r="277" spans="1:31" s="34" customFormat="1" ht="25.5" customHeight="1">
      <c r="A277" s="387">
        <v>91</v>
      </c>
      <c r="B277" s="387" t="s">
        <v>1146</v>
      </c>
      <c r="C277" s="76" t="s">
        <v>1276</v>
      </c>
      <c r="D277" s="505" t="s">
        <v>1150</v>
      </c>
      <c r="E277" s="322" t="s">
        <v>1275</v>
      </c>
      <c r="F277" s="384">
        <v>45273</v>
      </c>
      <c r="G277" s="328">
        <v>264999.27</v>
      </c>
      <c r="H277" s="33"/>
      <c r="I277" s="182"/>
      <c r="J277" s="322" t="s">
        <v>1277</v>
      </c>
      <c r="K277" s="316">
        <f>G277</f>
        <v>264999.27</v>
      </c>
      <c r="L277" s="463">
        <v>45278</v>
      </c>
      <c r="M277" s="463" t="s">
        <v>1278</v>
      </c>
      <c r="N277" s="387" t="s">
        <v>188</v>
      </c>
      <c r="O277" s="501" t="s">
        <v>1148</v>
      </c>
      <c r="P277" s="143"/>
      <c r="Q277" s="118"/>
      <c r="R277" s="118"/>
      <c r="S277" s="118"/>
      <c r="T277" s="118"/>
      <c r="U277" s="118"/>
      <c r="V277" s="143"/>
      <c r="W277" s="118"/>
      <c r="X277" s="118"/>
      <c r="Y277" s="388">
        <f>F277+460</f>
        <v>45733</v>
      </c>
      <c r="Z277" s="27"/>
      <c r="AA277" s="32"/>
      <c r="AB277" s="32"/>
      <c r="AC277" s="401">
        <f>Y277+90</f>
        <v>45823</v>
      </c>
      <c r="AD277" s="483" t="s">
        <v>1149</v>
      </c>
      <c r="AE277" s="27"/>
    </row>
    <row r="278" spans="1:31" s="34" customFormat="1" ht="36.75" customHeight="1">
      <c r="A278" s="387"/>
      <c r="B278" s="387"/>
      <c r="C278" s="28" t="s">
        <v>1147</v>
      </c>
      <c r="D278" s="505"/>
      <c r="E278" s="323"/>
      <c r="F278" s="384"/>
      <c r="G278" s="329"/>
      <c r="H278" s="33"/>
      <c r="I278" s="182"/>
      <c r="J278" s="323"/>
      <c r="K278" s="317"/>
      <c r="L278" s="464"/>
      <c r="M278" s="464"/>
      <c r="N278" s="387"/>
      <c r="O278" s="501"/>
      <c r="P278" s="143"/>
      <c r="Q278" s="118"/>
      <c r="R278" s="118"/>
      <c r="S278" s="118"/>
      <c r="T278" s="118"/>
      <c r="U278" s="118"/>
      <c r="V278" s="143"/>
      <c r="W278" s="118"/>
      <c r="X278" s="118"/>
      <c r="Y278" s="388"/>
      <c r="Z278" s="27"/>
      <c r="AA278" s="32"/>
      <c r="AB278" s="32"/>
      <c r="AC278" s="402"/>
      <c r="AD278" s="484"/>
      <c r="AE278" s="27"/>
    </row>
    <row r="279" spans="1:31" s="34" customFormat="1" ht="57" customHeight="1">
      <c r="A279" s="387"/>
      <c r="B279" s="387"/>
      <c r="C279" s="27" t="s">
        <v>1273</v>
      </c>
      <c r="D279" s="505"/>
      <c r="E279" s="324"/>
      <c r="F279" s="384"/>
      <c r="G279" s="330"/>
      <c r="H279" s="33"/>
      <c r="I279" s="182"/>
      <c r="J279" s="324"/>
      <c r="K279" s="318"/>
      <c r="L279" s="465"/>
      <c r="M279" s="465"/>
      <c r="N279" s="387"/>
      <c r="O279" s="501"/>
      <c r="P279" s="143"/>
      <c r="Q279" s="118"/>
      <c r="R279" s="118"/>
      <c r="S279" s="118"/>
      <c r="T279" s="118"/>
      <c r="U279" s="118"/>
      <c r="V279" s="143"/>
      <c r="W279" s="118"/>
      <c r="X279" s="118"/>
      <c r="Y279" s="388"/>
      <c r="Z279" s="27"/>
      <c r="AA279" s="32"/>
      <c r="AB279" s="32"/>
      <c r="AC279" s="403"/>
      <c r="AD279" s="485"/>
      <c r="AE279" s="27"/>
    </row>
    <row r="280" spans="1:31" s="34" customFormat="1" ht="27" customHeight="1">
      <c r="A280" s="387">
        <v>91</v>
      </c>
      <c r="B280" s="387" t="s">
        <v>1151</v>
      </c>
      <c r="C280" s="27" t="s">
        <v>1272</v>
      </c>
      <c r="D280" s="505" t="s">
        <v>1153</v>
      </c>
      <c r="E280" s="322" t="s">
        <v>1271</v>
      </c>
      <c r="F280" s="384">
        <v>45273</v>
      </c>
      <c r="G280" s="506">
        <v>299999.99</v>
      </c>
      <c r="H280" s="33"/>
      <c r="I280" s="322">
        <v>1</v>
      </c>
      <c r="J280" s="322" t="s">
        <v>1274</v>
      </c>
      <c r="K280" s="316">
        <f>G280</f>
        <v>299999.99</v>
      </c>
      <c r="L280" s="463">
        <v>45278</v>
      </c>
      <c r="M280" s="463" t="s">
        <v>1270</v>
      </c>
      <c r="N280" s="387" t="s">
        <v>188</v>
      </c>
      <c r="O280" s="501" t="s">
        <v>1152</v>
      </c>
      <c r="P280" s="143"/>
      <c r="Q280" s="118"/>
      <c r="R280" s="118"/>
      <c r="S280" s="118"/>
      <c r="T280" s="118"/>
      <c r="U280" s="118"/>
      <c r="V280" s="143"/>
      <c r="W280" s="118"/>
      <c r="X280" s="118"/>
      <c r="Y280" s="388">
        <f>F280+460</f>
        <v>45733</v>
      </c>
      <c r="Z280" s="27"/>
      <c r="AA280" s="32"/>
      <c r="AB280" s="32"/>
      <c r="AC280" s="507">
        <f>Y280+90</f>
        <v>45823</v>
      </c>
      <c r="AD280" s="483" t="s">
        <v>1149</v>
      </c>
      <c r="AE280" s="27"/>
    </row>
    <row r="281" spans="1:31" s="34" customFormat="1" ht="31.5" customHeight="1">
      <c r="A281" s="387"/>
      <c r="B281" s="387"/>
      <c r="C281" s="28" t="s">
        <v>1147</v>
      </c>
      <c r="D281" s="505"/>
      <c r="E281" s="323"/>
      <c r="F281" s="384"/>
      <c r="G281" s="506"/>
      <c r="H281" s="33"/>
      <c r="I281" s="323"/>
      <c r="J281" s="323"/>
      <c r="K281" s="317"/>
      <c r="L281" s="464"/>
      <c r="M281" s="464"/>
      <c r="N281" s="387"/>
      <c r="O281" s="501"/>
      <c r="P281" s="143"/>
      <c r="Q281" s="118"/>
      <c r="R281" s="118"/>
      <c r="S281" s="118"/>
      <c r="T281" s="118"/>
      <c r="U281" s="118"/>
      <c r="V281" s="143"/>
      <c r="W281" s="118"/>
      <c r="X281" s="118"/>
      <c r="Y281" s="388"/>
      <c r="Z281" s="27"/>
      <c r="AA281" s="32"/>
      <c r="AB281" s="32"/>
      <c r="AC281" s="507"/>
      <c r="AD281" s="484"/>
      <c r="AE281" s="27"/>
    </row>
    <row r="282" spans="1:31" s="34" customFormat="1" ht="55.5" customHeight="1">
      <c r="A282" s="387"/>
      <c r="B282" s="387"/>
      <c r="C282" s="27" t="s">
        <v>1273</v>
      </c>
      <c r="D282" s="505"/>
      <c r="E282" s="324"/>
      <c r="F282" s="384"/>
      <c r="G282" s="506"/>
      <c r="H282" s="33"/>
      <c r="I282" s="324"/>
      <c r="J282" s="324"/>
      <c r="K282" s="318"/>
      <c r="L282" s="465"/>
      <c r="M282" s="465"/>
      <c r="N282" s="387"/>
      <c r="O282" s="501"/>
      <c r="P282" s="143"/>
      <c r="Q282" s="118"/>
      <c r="R282" s="118"/>
      <c r="S282" s="118"/>
      <c r="T282" s="118"/>
      <c r="U282" s="118"/>
      <c r="V282" s="143"/>
      <c r="W282" s="118"/>
      <c r="X282" s="118"/>
      <c r="Y282" s="388"/>
      <c r="Z282" s="27"/>
      <c r="AA282" s="32"/>
      <c r="AB282" s="32"/>
      <c r="AC282" s="507"/>
      <c r="AD282" s="485"/>
      <c r="AE282" s="27"/>
    </row>
    <row r="283" spans="1:31" s="34" customFormat="1" ht="41.25" customHeight="1">
      <c r="A283" s="310">
        <v>92</v>
      </c>
      <c r="B283" s="310" t="s">
        <v>1154</v>
      </c>
      <c r="C283" s="27" t="s">
        <v>1225</v>
      </c>
      <c r="D283" s="505" t="s">
        <v>1157</v>
      </c>
      <c r="E283" s="505" t="s">
        <v>1226</v>
      </c>
      <c r="F283" s="384">
        <v>45273</v>
      </c>
      <c r="G283" s="506">
        <v>4622010</v>
      </c>
      <c r="H283" s="33"/>
      <c r="I283" s="322">
        <v>2</v>
      </c>
      <c r="J283" s="322" t="s">
        <v>1227</v>
      </c>
      <c r="K283" s="316">
        <v>2000000</v>
      </c>
      <c r="L283" s="463">
        <v>45274</v>
      </c>
      <c r="M283" s="463" t="s">
        <v>1228</v>
      </c>
      <c r="N283" s="387" t="s">
        <v>429</v>
      </c>
      <c r="O283" s="501" t="s">
        <v>1156</v>
      </c>
      <c r="P283" s="143"/>
      <c r="Q283" s="118"/>
      <c r="R283" s="118"/>
      <c r="S283" s="118"/>
      <c r="T283" s="118"/>
      <c r="U283" s="118"/>
      <c r="V283" s="143"/>
      <c r="W283" s="118"/>
      <c r="X283" s="118"/>
      <c r="Y283" s="388">
        <f>F283+150</f>
        <v>45423</v>
      </c>
      <c r="Z283" s="221" t="s">
        <v>1335</v>
      </c>
      <c r="AA283" s="128">
        <v>45318</v>
      </c>
      <c r="AB283" s="128" t="s">
        <v>157</v>
      </c>
      <c r="AC283" s="507">
        <f>Y283+90</f>
        <v>45513</v>
      </c>
      <c r="AD283" s="483" t="s">
        <v>1158</v>
      </c>
      <c r="AE283" s="27"/>
    </row>
    <row r="284" spans="1:31" s="34" customFormat="1" ht="44.25" customHeight="1">
      <c r="A284" s="311"/>
      <c r="B284" s="311"/>
      <c r="C284" s="28" t="s">
        <v>1155</v>
      </c>
      <c r="D284" s="505"/>
      <c r="E284" s="505"/>
      <c r="F284" s="384"/>
      <c r="G284" s="506"/>
      <c r="H284" s="33"/>
      <c r="I284" s="323"/>
      <c r="J284" s="324"/>
      <c r="K284" s="318"/>
      <c r="L284" s="465"/>
      <c r="M284" s="464"/>
      <c r="N284" s="387"/>
      <c r="O284" s="501"/>
      <c r="P284" s="143"/>
      <c r="Q284" s="118"/>
      <c r="R284" s="118"/>
      <c r="S284" s="118"/>
      <c r="T284" s="118"/>
      <c r="U284" s="118"/>
      <c r="V284" s="143"/>
      <c r="W284" s="118"/>
      <c r="X284" s="118"/>
      <c r="Y284" s="388"/>
      <c r="Z284" s="221" t="s">
        <v>1386</v>
      </c>
      <c r="AA284" s="128">
        <v>45346</v>
      </c>
      <c r="AB284" s="128" t="s">
        <v>50</v>
      </c>
      <c r="AC284" s="507"/>
      <c r="AD284" s="484"/>
      <c r="AE284" s="27"/>
    </row>
    <row r="285" spans="1:31" s="34" customFormat="1" ht="49.5" customHeight="1">
      <c r="A285" s="312"/>
      <c r="B285" s="312"/>
      <c r="C285" s="27" t="s">
        <v>1224</v>
      </c>
      <c r="D285" s="505"/>
      <c r="E285" s="505"/>
      <c r="F285" s="384"/>
      <c r="G285" s="506"/>
      <c r="H285" s="33"/>
      <c r="I285" s="324"/>
      <c r="J285" s="306" t="s">
        <v>1414</v>
      </c>
      <c r="K285" s="134">
        <f>622010+2000000</f>
        <v>2622010</v>
      </c>
      <c r="L285" s="307" t="s">
        <v>1415</v>
      </c>
      <c r="M285" s="465"/>
      <c r="N285" s="387"/>
      <c r="O285" s="501"/>
      <c r="P285" s="143"/>
      <c r="Q285" s="118"/>
      <c r="R285" s="118"/>
      <c r="S285" s="118"/>
      <c r="T285" s="118"/>
      <c r="U285" s="118"/>
      <c r="V285" s="143"/>
      <c r="W285" s="118"/>
      <c r="X285" s="118"/>
      <c r="Y285" s="388"/>
      <c r="Z285" s="27"/>
      <c r="AA285" s="32"/>
      <c r="AB285" s="32"/>
      <c r="AC285" s="507"/>
      <c r="AD285" s="485"/>
      <c r="AE285" s="27"/>
    </row>
    <row r="286" spans="1:31" s="34" customFormat="1" ht="32.25" customHeight="1">
      <c r="A286" s="387">
        <v>93</v>
      </c>
      <c r="B286" s="387" t="s">
        <v>1159</v>
      </c>
      <c r="C286" s="27" t="s">
        <v>1280</v>
      </c>
      <c r="D286" s="505" t="s">
        <v>1164</v>
      </c>
      <c r="E286" s="505" t="s">
        <v>1279</v>
      </c>
      <c r="F286" s="384">
        <v>45273</v>
      </c>
      <c r="G286" s="506">
        <v>20000</v>
      </c>
      <c r="H286" s="33"/>
      <c r="I286" s="322">
        <v>1</v>
      </c>
      <c r="J286" s="322" t="s">
        <v>1374</v>
      </c>
      <c r="K286" s="316">
        <f>G286</f>
        <v>20000</v>
      </c>
      <c r="L286" s="463">
        <v>45280</v>
      </c>
      <c r="M286" s="463" t="s">
        <v>1281</v>
      </c>
      <c r="N286" s="387" t="s">
        <v>188</v>
      </c>
      <c r="O286" s="501" t="s">
        <v>1163</v>
      </c>
      <c r="P286" s="143"/>
      <c r="Q286" s="118"/>
      <c r="R286" s="118"/>
      <c r="S286" s="118"/>
      <c r="T286" s="118"/>
      <c r="U286" s="118"/>
      <c r="V286" s="143"/>
      <c r="W286" s="118"/>
      <c r="X286" s="118"/>
      <c r="Y286" s="388">
        <f>F286+61</f>
        <v>45334</v>
      </c>
      <c r="Z286" s="221" t="s">
        <v>1050</v>
      </c>
      <c r="AA286" s="128">
        <v>45317</v>
      </c>
      <c r="AB286" s="128">
        <f>Y286+30</f>
        <v>45364</v>
      </c>
      <c r="AC286" s="507">
        <f>Y286+90</f>
        <v>45424</v>
      </c>
      <c r="AD286" s="508" t="s">
        <v>1165</v>
      </c>
      <c r="AE286" s="27"/>
    </row>
    <row r="287" spans="1:31" s="34" customFormat="1" ht="30" customHeight="1">
      <c r="A287" s="387"/>
      <c r="B287" s="387"/>
      <c r="C287" s="28" t="s">
        <v>221</v>
      </c>
      <c r="D287" s="505"/>
      <c r="E287" s="505"/>
      <c r="F287" s="384"/>
      <c r="G287" s="506"/>
      <c r="H287" s="33"/>
      <c r="I287" s="323"/>
      <c r="J287" s="323"/>
      <c r="K287" s="317"/>
      <c r="L287" s="464"/>
      <c r="M287" s="464"/>
      <c r="N287" s="387"/>
      <c r="O287" s="501"/>
      <c r="P287" s="143"/>
      <c r="Q287" s="118"/>
      <c r="R287" s="118"/>
      <c r="S287" s="118"/>
      <c r="T287" s="118"/>
      <c r="U287" s="118"/>
      <c r="V287" s="143"/>
      <c r="W287" s="118"/>
      <c r="X287" s="118"/>
      <c r="Y287" s="388"/>
      <c r="Z287" s="221" t="s">
        <v>1385</v>
      </c>
      <c r="AA287" s="128">
        <v>45344</v>
      </c>
      <c r="AB287" s="128" t="s">
        <v>50</v>
      </c>
      <c r="AC287" s="507"/>
      <c r="AD287" s="508"/>
      <c r="AE287" s="27"/>
    </row>
    <row r="288" spans="1:31" s="34" customFormat="1" ht="34.5" customHeight="1">
      <c r="A288" s="387"/>
      <c r="B288" s="387"/>
      <c r="C288" s="27" t="s">
        <v>222</v>
      </c>
      <c r="D288" s="505"/>
      <c r="E288" s="505"/>
      <c r="F288" s="384"/>
      <c r="G288" s="506"/>
      <c r="H288" s="33"/>
      <c r="I288" s="324"/>
      <c r="J288" s="324"/>
      <c r="K288" s="318"/>
      <c r="L288" s="465"/>
      <c r="M288" s="465"/>
      <c r="N288" s="387"/>
      <c r="O288" s="501"/>
      <c r="P288" s="143"/>
      <c r="Q288" s="118"/>
      <c r="R288" s="118"/>
      <c r="S288" s="118"/>
      <c r="T288" s="118"/>
      <c r="U288" s="118"/>
      <c r="V288" s="143"/>
      <c r="W288" s="118"/>
      <c r="X288" s="118"/>
      <c r="Y288" s="388"/>
      <c r="Z288" s="27"/>
      <c r="AA288" s="32"/>
      <c r="AB288" s="32"/>
      <c r="AC288" s="507"/>
      <c r="AD288" s="508"/>
      <c r="AE288" s="27"/>
    </row>
    <row r="289" spans="1:31" s="34" customFormat="1" ht="24" customHeight="1">
      <c r="A289" s="387">
        <v>94</v>
      </c>
      <c r="B289" s="387" t="s">
        <v>1160</v>
      </c>
      <c r="C289" s="147" t="s">
        <v>1221</v>
      </c>
      <c r="D289" s="505" t="s">
        <v>1220</v>
      </c>
      <c r="E289" s="505" t="s">
        <v>1175</v>
      </c>
      <c r="F289" s="384">
        <v>45273</v>
      </c>
      <c r="G289" s="506">
        <v>60000</v>
      </c>
      <c r="H289" s="33"/>
      <c r="I289" s="505">
        <v>1</v>
      </c>
      <c r="J289" s="322" t="s">
        <v>1222</v>
      </c>
      <c r="K289" s="316">
        <v>60000</v>
      </c>
      <c r="L289" s="463">
        <v>45275</v>
      </c>
      <c r="M289" s="463" t="s">
        <v>1223</v>
      </c>
      <c r="N289" s="387" t="s">
        <v>101</v>
      </c>
      <c r="O289" s="501" t="s">
        <v>1135</v>
      </c>
      <c r="P289" s="143"/>
      <c r="Q289" s="118"/>
      <c r="R289" s="118"/>
      <c r="S289" s="118"/>
      <c r="T289" s="118"/>
      <c r="U289" s="118"/>
      <c r="V289" s="143"/>
      <c r="W289" s="118"/>
      <c r="X289" s="118"/>
      <c r="Y289" s="388">
        <f>F289+90</f>
        <v>45363</v>
      </c>
      <c r="Z289" s="221" t="s">
        <v>1299</v>
      </c>
      <c r="AA289" s="128">
        <v>45301</v>
      </c>
      <c r="AB289" s="128" t="s">
        <v>50</v>
      </c>
      <c r="AC289" s="507">
        <f>Y289+90</f>
        <v>45453</v>
      </c>
      <c r="AD289" s="508" t="s">
        <v>1167</v>
      </c>
      <c r="AE289" s="27"/>
    </row>
    <row r="290" spans="1:31" s="34" customFormat="1" ht="30.75" customHeight="1">
      <c r="A290" s="387"/>
      <c r="B290" s="387"/>
      <c r="C290" s="28" t="s">
        <v>1166</v>
      </c>
      <c r="D290" s="505"/>
      <c r="E290" s="505"/>
      <c r="F290" s="384"/>
      <c r="G290" s="506"/>
      <c r="H290" s="33"/>
      <c r="I290" s="505"/>
      <c r="J290" s="323"/>
      <c r="K290" s="317"/>
      <c r="L290" s="464"/>
      <c r="M290" s="464"/>
      <c r="N290" s="387"/>
      <c r="O290" s="501"/>
      <c r="P290" s="143"/>
      <c r="Q290" s="118"/>
      <c r="R290" s="118"/>
      <c r="S290" s="118"/>
      <c r="T290" s="118"/>
      <c r="U290" s="118"/>
      <c r="V290" s="143"/>
      <c r="W290" s="118"/>
      <c r="X290" s="118"/>
      <c r="Y290" s="388"/>
      <c r="Z290" s="27"/>
      <c r="AA290" s="32"/>
      <c r="AB290" s="32"/>
      <c r="AC290" s="507"/>
      <c r="AD290" s="508"/>
      <c r="AE290" s="27"/>
    </row>
    <row r="291" spans="1:31" s="34" customFormat="1" ht="51" customHeight="1">
      <c r="A291" s="387"/>
      <c r="B291" s="387"/>
      <c r="C291" s="27" t="s">
        <v>1061</v>
      </c>
      <c r="D291" s="505"/>
      <c r="E291" s="505"/>
      <c r="F291" s="384"/>
      <c r="G291" s="506"/>
      <c r="H291" s="33"/>
      <c r="I291" s="505"/>
      <c r="J291" s="324"/>
      <c r="K291" s="318"/>
      <c r="L291" s="465"/>
      <c r="M291" s="465"/>
      <c r="N291" s="387"/>
      <c r="O291" s="501"/>
      <c r="P291" s="143"/>
      <c r="Q291" s="118"/>
      <c r="R291" s="118"/>
      <c r="S291" s="118"/>
      <c r="T291" s="118"/>
      <c r="U291" s="118"/>
      <c r="V291" s="143"/>
      <c r="W291" s="118"/>
      <c r="X291" s="118"/>
      <c r="Y291" s="388"/>
      <c r="Z291" s="27"/>
      <c r="AA291" s="32"/>
      <c r="AB291" s="32"/>
      <c r="AC291" s="507"/>
      <c r="AD291" s="508"/>
      <c r="AE291" s="27"/>
    </row>
    <row r="292" spans="1:31" s="34" customFormat="1" ht="23.25" customHeight="1">
      <c r="A292" s="387">
        <v>95</v>
      </c>
      <c r="B292" s="387" t="s">
        <v>1161</v>
      </c>
      <c r="C292" s="27" t="s">
        <v>1364</v>
      </c>
      <c r="D292" s="505" t="s">
        <v>1170</v>
      </c>
      <c r="E292" s="505" t="s">
        <v>1356</v>
      </c>
      <c r="F292" s="384">
        <v>45273</v>
      </c>
      <c r="G292" s="506">
        <v>251914.28</v>
      </c>
      <c r="H292" s="33"/>
      <c r="I292" s="322">
        <v>1</v>
      </c>
      <c r="J292" s="322" t="s">
        <v>1363</v>
      </c>
      <c r="K292" s="316">
        <f>G292</f>
        <v>251914.28</v>
      </c>
      <c r="L292" s="463">
        <v>45280</v>
      </c>
      <c r="M292" s="463" t="s">
        <v>1365</v>
      </c>
      <c r="N292" s="387" t="s">
        <v>429</v>
      </c>
      <c r="O292" s="501" t="s">
        <v>1168</v>
      </c>
      <c r="P292" s="143"/>
      <c r="Q292" s="118"/>
      <c r="R292" s="118"/>
      <c r="S292" s="118"/>
      <c r="T292" s="118"/>
      <c r="U292" s="118"/>
      <c r="V292" s="143"/>
      <c r="W292" s="118"/>
      <c r="X292" s="118"/>
      <c r="Y292" s="388">
        <f>F292+210</f>
        <v>45483</v>
      </c>
      <c r="Z292" s="27"/>
      <c r="AA292" s="32"/>
      <c r="AB292" s="32"/>
      <c r="AC292" s="507">
        <f>Y292+90</f>
        <v>45573</v>
      </c>
      <c r="AD292" s="508" t="s">
        <v>1169</v>
      </c>
      <c r="AE292" s="27"/>
    </row>
    <row r="293" spans="1:31" s="34" customFormat="1" ht="38.25" customHeight="1">
      <c r="A293" s="387"/>
      <c r="B293" s="387"/>
      <c r="C293" s="28" t="s">
        <v>438</v>
      </c>
      <c r="D293" s="505"/>
      <c r="E293" s="505"/>
      <c r="F293" s="384"/>
      <c r="G293" s="506"/>
      <c r="H293" s="33"/>
      <c r="I293" s="323"/>
      <c r="J293" s="323"/>
      <c r="K293" s="317"/>
      <c r="L293" s="464"/>
      <c r="M293" s="464"/>
      <c r="N293" s="387"/>
      <c r="O293" s="501"/>
      <c r="P293" s="143"/>
      <c r="Q293" s="118"/>
      <c r="R293" s="118"/>
      <c r="S293" s="118"/>
      <c r="T293" s="118"/>
      <c r="U293" s="118"/>
      <c r="V293" s="143"/>
      <c r="W293" s="118"/>
      <c r="X293" s="118"/>
      <c r="Y293" s="388"/>
      <c r="Z293" s="27"/>
      <c r="AA293" s="32"/>
      <c r="AB293" s="32"/>
      <c r="AC293" s="507"/>
      <c r="AD293" s="508"/>
      <c r="AE293" s="27"/>
    </row>
    <row r="294" spans="1:31" s="34" customFormat="1" ht="30.75" customHeight="1">
      <c r="A294" s="387"/>
      <c r="B294" s="387"/>
      <c r="C294" s="27" t="s">
        <v>655</v>
      </c>
      <c r="D294" s="505"/>
      <c r="E294" s="505"/>
      <c r="F294" s="384"/>
      <c r="G294" s="506"/>
      <c r="H294" s="33"/>
      <c r="I294" s="324"/>
      <c r="J294" s="324"/>
      <c r="K294" s="318"/>
      <c r="L294" s="465"/>
      <c r="M294" s="465"/>
      <c r="N294" s="387"/>
      <c r="O294" s="501"/>
      <c r="P294" s="143"/>
      <c r="Q294" s="118"/>
      <c r="R294" s="118"/>
      <c r="S294" s="118"/>
      <c r="T294" s="118"/>
      <c r="U294" s="118"/>
      <c r="V294" s="143"/>
      <c r="W294" s="118"/>
      <c r="X294" s="118"/>
      <c r="Y294" s="388"/>
      <c r="Z294" s="27"/>
      <c r="AA294" s="32"/>
      <c r="AB294" s="32"/>
      <c r="AC294" s="507"/>
      <c r="AD294" s="508"/>
      <c r="AE294" s="27"/>
    </row>
    <row r="295" spans="1:31" s="34" customFormat="1" ht="22.5" customHeight="1">
      <c r="A295" s="387">
        <v>96</v>
      </c>
      <c r="B295" s="387" t="s">
        <v>1162</v>
      </c>
      <c r="C295" s="308" t="s">
        <v>1411</v>
      </c>
      <c r="D295" s="505" t="s">
        <v>1172</v>
      </c>
      <c r="E295" s="505" t="s">
        <v>1412</v>
      </c>
      <c r="F295" s="384">
        <v>45273</v>
      </c>
      <c r="G295" s="506">
        <v>800000</v>
      </c>
      <c r="H295" s="33"/>
      <c r="I295" s="322">
        <v>1</v>
      </c>
      <c r="J295" s="322" t="s">
        <v>1413</v>
      </c>
      <c r="K295" s="316">
        <v>800000</v>
      </c>
      <c r="L295" s="463">
        <v>45280</v>
      </c>
      <c r="M295" s="463" t="s">
        <v>1423</v>
      </c>
      <c r="N295" s="387" t="s">
        <v>429</v>
      </c>
      <c r="O295" s="501">
        <v>45276</v>
      </c>
      <c r="P295" s="143"/>
      <c r="Q295" s="118"/>
      <c r="R295" s="118"/>
      <c r="S295" s="118"/>
      <c r="T295" s="118"/>
      <c r="U295" s="118"/>
      <c r="V295" s="143"/>
      <c r="W295" s="118"/>
      <c r="X295" s="118"/>
      <c r="Y295" s="388">
        <f>F295+90</f>
        <v>45363</v>
      </c>
      <c r="Z295" s="27"/>
      <c r="AA295" s="32"/>
      <c r="AB295" s="32"/>
      <c r="AC295" s="507">
        <f>Y295+90</f>
        <v>45453</v>
      </c>
      <c r="AD295" s="508" t="s">
        <v>1171</v>
      </c>
      <c r="AE295" s="27"/>
    </row>
    <row r="296" spans="1:31" s="34" customFormat="1" ht="36" customHeight="1">
      <c r="A296" s="387"/>
      <c r="B296" s="387"/>
      <c r="C296" s="295" t="s">
        <v>1122</v>
      </c>
      <c r="D296" s="505"/>
      <c r="E296" s="505"/>
      <c r="F296" s="384"/>
      <c r="G296" s="506"/>
      <c r="H296" s="33"/>
      <c r="I296" s="323"/>
      <c r="J296" s="323"/>
      <c r="K296" s="317"/>
      <c r="L296" s="464"/>
      <c r="M296" s="464"/>
      <c r="N296" s="387"/>
      <c r="O296" s="501"/>
      <c r="P296" s="143"/>
      <c r="Q296" s="118"/>
      <c r="R296" s="118"/>
      <c r="S296" s="118"/>
      <c r="T296" s="118"/>
      <c r="U296" s="118"/>
      <c r="V296" s="143"/>
      <c r="W296" s="118"/>
      <c r="X296" s="118"/>
      <c r="Y296" s="388"/>
      <c r="Z296" s="27"/>
      <c r="AA296" s="32"/>
      <c r="AB296" s="32"/>
      <c r="AC296" s="507"/>
      <c r="AD296" s="508"/>
      <c r="AE296" s="27"/>
    </row>
    <row r="297" spans="1:31" s="34" customFormat="1" ht="31.5" customHeight="1">
      <c r="A297" s="387"/>
      <c r="B297" s="387"/>
      <c r="C297" s="308" t="s">
        <v>1187</v>
      </c>
      <c r="D297" s="505"/>
      <c r="E297" s="505"/>
      <c r="F297" s="384"/>
      <c r="G297" s="506"/>
      <c r="H297" s="33"/>
      <c r="I297" s="324"/>
      <c r="J297" s="324"/>
      <c r="K297" s="318"/>
      <c r="L297" s="465"/>
      <c r="M297" s="465"/>
      <c r="N297" s="387"/>
      <c r="O297" s="501"/>
      <c r="P297" s="143"/>
      <c r="Q297" s="118"/>
      <c r="R297" s="118"/>
      <c r="S297" s="118"/>
      <c r="T297" s="118"/>
      <c r="U297" s="118"/>
      <c r="V297" s="143"/>
      <c r="W297" s="118"/>
      <c r="X297" s="118"/>
      <c r="Y297" s="388"/>
      <c r="Z297" s="27"/>
      <c r="AA297" s="32"/>
      <c r="AB297" s="32"/>
      <c r="AC297" s="507"/>
      <c r="AD297" s="508"/>
      <c r="AE297" s="27"/>
    </row>
    <row r="298" spans="1:31" s="34" customFormat="1" ht="24.75" customHeight="1">
      <c r="A298" s="387">
        <v>97</v>
      </c>
      <c r="B298" s="387" t="s">
        <v>1173</v>
      </c>
      <c r="C298" s="27" t="s">
        <v>1360</v>
      </c>
      <c r="D298" s="505" t="s">
        <v>1298</v>
      </c>
      <c r="E298" s="505" t="s">
        <v>1361</v>
      </c>
      <c r="F298" s="384">
        <v>45273</v>
      </c>
      <c r="G298" s="506">
        <v>70000</v>
      </c>
      <c r="H298" s="33"/>
      <c r="I298" s="322">
        <v>1</v>
      </c>
      <c r="J298" s="322" t="s">
        <v>1359</v>
      </c>
      <c r="K298" s="316">
        <f>G298</f>
        <v>70000</v>
      </c>
      <c r="L298" s="463">
        <v>45280</v>
      </c>
      <c r="M298" s="463" t="s">
        <v>1362</v>
      </c>
      <c r="N298" s="387" t="s">
        <v>101</v>
      </c>
      <c r="O298" s="501" t="s">
        <v>1115</v>
      </c>
      <c r="P298" s="143"/>
      <c r="Q298" s="118"/>
      <c r="R298" s="118"/>
      <c r="S298" s="118"/>
      <c r="T298" s="118"/>
      <c r="U298" s="118"/>
      <c r="V298" s="143"/>
      <c r="W298" s="118"/>
      <c r="X298" s="118"/>
      <c r="Y298" s="388">
        <f>F298+90</f>
        <v>45363</v>
      </c>
      <c r="Z298" s="221" t="s">
        <v>61</v>
      </c>
      <c r="AA298" s="128">
        <v>45301</v>
      </c>
      <c r="AB298" s="128" t="s">
        <v>970</v>
      </c>
      <c r="AC298" s="507">
        <f>Y298+90</f>
        <v>45453</v>
      </c>
      <c r="AD298" s="508" t="s">
        <v>1174</v>
      </c>
      <c r="AE298" s="27"/>
    </row>
    <row r="299" spans="1:31" s="34" customFormat="1" ht="44.25" customHeight="1">
      <c r="A299" s="387"/>
      <c r="B299" s="387"/>
      <c r="C299" s="28" t="s">
        <v>388</v>
      </c>
      <c r="D299" s="505"/>
      <c r="E299" s="505"/>
      <c r="F299" s="384"/>
      <c r="G299" s="506"/>
      <c r="H299" s="33"/>
      <c r="I299" s="323"/>
      <c r="J299" s="323"/>
      <c r="K299" s="317"/>
      <c r="L299" s="464"/>
      <c r="M299" s="464"/>
      <c r="N299" s="387"/>
      <c r="O299" s="501"/>
      <c r="P299" s="143"/>
      <c r="Q299" s="118"/>
      <c r="R299" s="118"/>
      <c r="S299" s="118"/>
      <c r="T299" s="118"/>
      <c r="U299" s="118"/>
      <c r="V299" s="143"/>
      <c r="W299" s="118"/>
      <c r="X299" s="118"/>
      <c r="Y299" s="388"/>
      <c r="Z299" s="27"/>
      <c r="AA299" s="32"/>
      <c r="AB299" s="32"/>
      <c r="AC299" s="507"/>
      <c r="AD299" s="508"/>
      <c r="AE299" s="27"/>
    </row>
    <row r="300" spans="1:31" s="34" customFormat="1" ht="68.25" customHeight="1">
      <c r="A300" s="387"/>
      <c r="B300" s="387"/>
      <c r="C300" s="27" t="s">
        <v>692</v>
      </c>
      <c r="D300" s="505"/>
      <c r="E300" s="505"/>
      <c r="F300" s="384"/>
      <c r="G300" s="506"/>
      <c r="H300" s="33"/>
      <c r="I300" s="324"/>
      <c r="J300" s="324"/>
      <c r="K300" s="318"/>
      <c r="L300" s="465"/>
      <c r="M300" s="465"/>
      <c r="N300" s="387"/>
      <c r="O300" s="501"/>
      <c r="P300" s="143"/>
      <c r="Q300" s="118"/>
      <c r="R300" s="118"/>
      <c r="S300" s="118"/>
      <c r="T300" s="118"/>
      <c r="U300" s="118"/>
      <c r="V300" s="143"/>
      <c r="W300" s="118"/>
      <c r="X300" s="118"/>
      <c r="Y300" s="388"/>
      <c r="Z300" s="27"/>
      <c r="AA300" s="32"/>
      <c r="AB300" s="32"/>
      <c r="AC300" s="507"/>
      <c r="AD300" s="508"/>
      <c r="AE300" s="27"/>
    </row>
    <row r="301" spans="1:31" s="34" customFormat="1" ht="22.5" customHeight="1">
      <c r="A301" s="310">
        <v>98</v>
      </c>
      <c r="B301" s="310" t="s">
        <v>1210</v>
      </c>
      <c r="C301" s="27" t="s">
        <v>1283</v>
      </c>
      <c r="D301" s="322" t="s">
        <v>1209</v>
      </c>
      <c r="E301" s="505" t="s">
        <v>1282</v>
      </c>
      <c r="F301" s="325">
        <v>45276</v>
      </c>
      <c r="G301" s="328">
        <v>49985</v>
      </c>
      <c r="H301" s="33"/>
      <c r="I301" s="322">
        <v>1</v>
      </c>
      <c r="J301" s="76"/>
      <c r="K301" s="134"/>
      <c r="L301" s="104"/>
      <c r="M301" s="463" t="s">
        <v>1285</v>
      </c>
      <c r="N301" s="310" t="s">
        <v>743</v>
      </c>
      <c r="O301" s="463" t="s">
        <v>1207</v>
      </c>
      <c r="P301" s="143"/>
      <c r="Q301" s="118"/>
      <c r="R301" s="118"/>
      <c r="S301" s="118"/>
      <c r="T301" s="118"/>
      <c r="U301" s="118"/>
      <c r="V301" s="143"/>
      <c r="W301" s="118"/>
      <c r="X301" s="118"/>
      <c r="Y301" s="331">
        <f>F301+60</f>
        <v>45336</v>
      </c>
      <c r="Z301" s="221" t="s">
        <v>1354</v>
      </c>
      <c r="AA301" s="128">
        <v>45329</v>
      </c>
      <c r="AB301" s="128">
        <f>Y301+51</f>
        <v>45387</v>
      </c>
      <c r="AC301" s="507">
        <f>Y301+90</f>
        <v>45426</v>
      </c>
      <c r="AD301" s="483" t="s">
        <v>1208</v>
      </c>
      <c r="AE301" s="27"/>
    </row>
    <row r="302" spans="1:31" s="34" customFormat="1" ht="33.75" customHeight="1">
      <c r="A302" s="311"/>
      <c r="B302" s="311"/>
      <c r="C302" s="28" t="s">
        <v>1206</v>
      </c>
      <c r="D302" s="323"/>
      <c r="E302" s="505"/>
      <c r="F302" s="326"/>
      <c r="G302" s="329"/>
      <c r="H302" s="33"/>
      <c r="I302" s="323"/>
      <c r="J302" s="76"/>
      <c r="K302" s="134"/>
      <c r="L302" s="104"/>
      <c r="M302" s="464"/>
      <c r="N302" s="311"/>
      <c r="O302" s="464"/>
      <c r="P302" s="143"/>
      <c r="Q302" s="118"/>
      <c r="R302" s="118"/>
      <c r="S302" s="118"/>
      <c r="T302" s="118"/>
      <c r="U302" s="118"/>
      <c r="V302" s="143"/>
      <c r="W302" s="118"/>
      <c r="X302" s="118"/>
      <c r="Y302" s="332"/>
      <c r="Z302" s="27"/>
      <c r="AA302" s="32"/>
      <c r="AB302" s="32"/>
      <c r="AC302" s="507"/>
      <c r="AD302" s="484"/>
      <c r="AE302" s="27"/>
    </row>
    <row r="303" spans="1:31" s="34" customFormat="1" ht="78" customHeight="1">
      <c r="A303" s="312"/>
      <c r="B303" s="312"/>
      <c r="C303" s="27" t="s">
        <v>1284</v>
      </c>
      <c r="D303" s="324"/>
      <c r="E303" s="505"/>
      <c r="F303" s="327"/>
      <c r="G303" s="330"/>
      <c r="H303" s="33"/>
      <c r="I303" s="324"/>
      <c r="J303" s="76"/>
      <c r="K303" s="134"/>
      <c r="L303" s="104"/>
      <c r="M303" s="465"/>
      <c r="N303" s="312"/>
      <c r="O303" s="465"/>
      <c r="P303" s="143"/>
      <c r="Q303" s="118"/>
      <c r="R303" s="118"/>
      <c r="S303" s="118"/>
      <c r="T303" s="118"/>
      <c r="U303" s="118"/>
      <c r="V303" s="143"/>
      <c r="W303" s="118"/>
      <c r="X303" s="118"/>
      <c r="Y303" s="333"/>
      <c r="Z303" s="27"/>
      <c r="AA303" s="32"/>
      <c r="AB303" s="32"/>
      <c r="AC303" s="507"/>
      <c r="AD303" s="485"/>
      <c r="AE303" s="27"/>
    </row>
    <row r="304" spans="1:31" s="34" customFormat="1" ht="34.5" customHeight="1">
      <c r="A304" s="310">
        <v>99</v>
      </c>
      <c r="B304" s="310" t="s">
        <v>1211</v>
      </c>
      <c r="C304" s="308" t="s">
        <v>1401</v>
      </c>
      <c r="D304" s="322" t="s">
        <v>1214</v>
      </c>
      <c r="E304" s="505" t="s">
        <v>1421</v>
      </c>
      <c r="F304" s="384">
        <v>45276</v>
      </c>
      <c r="G304" s="506">
        <v>200000</v>
      </c>
      <c r="H304" s="33"/>
      <c r="I304" s="505">
        <v>1</v>
      </c>
      <c r="J304" s="76"/>
      <c r="K304" s="134"/>
      <c r="L304" s="104"/>
      <c r="M304" s="463" t="s">
        <v>1422</v>
      </c>
      <c r="N304" s="387" t="s">
        <v>743</v>
      </c>
      <c r="O304" s="501" t="s">
        <v>1215</v>
      </c>
      <c r="P304" s="143"/>
      <c r="Q304" s="118"/>
      <c r="R304" s="118"/>
      <c r="S304" s="118"/>
      <c r="T304" s="118"/>
      <c r="U304" s="118"/>
      <c r="V304" s="143"/>
      <c r="W304" s="118"/>
      <c r="X304" s="118"/>
      <c r="Y304" s="388">
        <f>F304+80</f>
        <v>45356</v>
      </c>
      <c r="Z304" s="27"/>
      <c r="AA304" s="32"/>
      <c r="AB304" s="32"/>
      <c r="AC304" s="507">
        <f>Y304+90</f>
        <v>45446</v>
      </c>
      <c r="AD304" s="508" t="s">
        <v>1213</v>
      </c>
      <c r="AE304" s="27"/>
    </row>
    <row r="305" spans="1:59" s="34" customFormat="1" ht="35.25" customHeight="1">
      <c r="A305" s="311"/>
      <c r="B305" s="311"/>
      <c r="C305" s="28" t="s">
        <v>1212</v>
      </c>
      <c r="D305" s="323"/>
      <c r="E305" s="505"/>
      <c r="F305" s="384"/>
      <c r="G305" s="506"/>
      <c r="H305" s="33"/>
      <c r="I305" s="505"/>
      <c r="J305" s="76"/>
      <c r="K305" s="134"/>
      <c r="L305" s="104"/>
      <c r="M305" s="464"/>
      <c r="N305" s="387"/>
      <c r="O305" s="501"/>
      <c r="P305" s="143"/>
      <c r="Q305" s="118"/>
      <c r="R305" s="118"/>
      <c r="S305" s="118"/>
      <c r="T305" s="118"/>
      <c r="U305" s="118"/>
      <c r="V305" s="143"/>
      <c r="W305" s="118"/>
      <c r="X305" s="118"/>
      <c r="Y305" s="388"/>
      <c r="Z305" s="27"/>
      <c r="AA305" s="32"/>
      <c r="AB305" s="32"/>
      <c r="AC305" s="507"/>
      <c r="AD305" s="508"/>
      <c r="AE305" s="27"/>
    </row>
    <row r="306" spans="1:59" s="34" customFormat="1" ht="55.5" customHeight="1">
      <c r="A306" s="312"/>
      <c r="B306" s="312"/>
      <c r="C306" s="309" t="s">
        <v>333</v>
      </c>
      <c r="D306" s="324"/>
      <c r="E306" s="505"/>
      <c r="F306" s="384"/>
      <c r="G306" s="506"/>
      <c r="H306" s="33"/>
      <c r="I306" s="505"/>
      <c r="J306" s="76"/>
      <c r="K306" s="134"/>
      <c r="L306" s="104"/>
      <c r="M306" s="465"/>
      <c r="N306" s="387"/>
      <c r="O306" s="501"/>
      <c r="P306" s="143"/>
      <c r="Q306" s="118"/>
      <c r="R306" s="118"/>
      <c r="S306" s="118"/>
      <c r="T306" s="118"/>
      <c r="U306" s="118"/>
      <c r="V306" s="143"/>
      <c r="W306" s="118"/>
      <c r="X306" s="118"/>
      <c r="Y306" s="388"/>
      <c r="Z306" s="27"/>
      <c r="AA306" s="32"/>
      <c r="AB306" s="32"/>
      <c r="AC306" s="507"/>
      <c r="AD306" s="508"/>
      <c r="AE306" s="27"/>
    </row>
    <row r="307" spans="1:59" s="34" customFormat="1" ht="23.25" customHeight="1">
      <c r="A307" s="387">
        <v>100</v>
      </c>
      <c r="B307" s="387" t="s">
        <v>1216</v>
      </c>
      <c r="C307" s="292" t="s">
        <v>1396</v>
      </c>
      <c r="D307" s="505" t="s">
        <v>1348</v>
      </c>
      <c r="E307" s="505" t="s">
        <v>1397</v>
      </c>
      <c r="F307" s="384">
        <v>45276</v>
      </c>
      <c r="G307" s="519">
        <v>280200</v>
      </c>
      <c r="H307" s="33"/>
      <c r="I307" s="505">
        <v>1</v>
      </c>
      <c r="J307" s="322" t="s">
        <v>1416</v>
      </c>
      <c r="K307" s="316">
        <f>30085+250115</f>
        <v>280200</v>
      </c>
      <c r="L307" s="463" t="s">
        <v>1417</v>
      </c>
      <c r="M307" s="463" t="s">
        <v>1398</v>
      </c>
      <c r="N307" s="387" t="s">
        <v>101</v>
      </c>
      <c r="O307" s="501" t="s">
        <v>1217</v>
      </c>
      <c r="P307" s="143"/>
      <c r="Q307" s="118"/>
      <c r="R307" s="118"/>
      <c r="S307" s="118"/>
      <c r="T307" s="118"/>
      <c r="U307" s="118"/>
      <c r="V307" s="143"/>
      <c r="W307" s="118"/>
      <c r="X307" s="118"/>
      <c r="Y307" s="388">
        <f>F307+60</f>
        <v>45336</v>
      </c>
      <c r="Z307" s="221" t="s">
        <v>1354</v>
      </c>
      <c r="AA307" s="128">
        <v>45329</v>
      </c>
      <c r="AB307" s="128">
        <f>Y307+51</f>
        <v>45387</v>
      </c>
      <c r="AC307" s="507">
        <f>Y307+90</f>
        <v>45426</v>
      </c>
      <c r="AD307" s="508" t="s">
        <v>1218</v>
      </c>
      <c r="AE307" s="27"/>
    </row>
    <row r="308" spans="1:59" s="34" customFormat="1" ht="30" customHeight="1">
      <c r="A308" s="387"/>
      <c r="B308" s="387"/>
      <c r="C308" s="28" t="s">
        <v>836</v>
      </c>
      <c r="D308" s="505"/>
      <c r="E308" s="505"/>
      <c r="F308" s="384"/>
      <c r="G308" s="387"/>
      <c r="H308" s="33"/>
      <c r="I308" s="505"/>
      <c r="J308" s="323"/>
      <c r="K308" s="317"/>
      <c r="L308" s="464"/>
      <c r="M308" s="464"/>
      <c r="N308" s="387"/>
      <c r="O308" s="501"/>
      <c r="P308" s="143"/>
      <c r="Q308" s="118"/>
      <c r="R308" s="118"/>
      <c r="S308" s="118"/>
      <c r="T308" s="118"/>
      <c r="U308" s="118"/>
      <c r="V308" s="143"/>
      <c r="W308" s="118"/>
      <c r="X308" s="118"/>
      <c r="Y308" s="388"/>
      <c r="Z308" s="27"/>
      <c r="AA308" s="32"/>
      <c r="AB308" s="32"/>
      <c r="AC308" s="507"/>
      <c r="AD308" s="508"/>
      <c r="AE308" s="27"/>
    </row>
    <row r="309" spans="1:59" s="34" customFormat="1" ht="30.75" customHeight="1">
      <c r="A309" s="387"/>
      <c r="B309" s="387"/>
      <c r="C309" s="308" t="s">
        <v>729</v>
      </c>
      <c r="D309" s="505"/>
      <c r="E309" s="505"/>
      <c r="F309" s="384"/>
      <c r="G309" s="387"/>
      <c r="H309" s="33"/>
      <c r="I309" s="505"/>
      <c r="J309" s="324"/>
      <c r="K309" s="318"/>
      <c r="L309" s="465"/>
      <c r="M309" s="465"/>
      <c r="N309" s="387"/>
      <c r="O309" s="501"/>
      <c r="P309" s="143"/>
      <c r="Q309" s="118"/>
      <c r="R309" s="118"/>
      <c r="S309" s="118"/>
      <c r="T309" s="118"/>
      <c r="U309" s="118"/>
      <c r="V309" s="143"/>
      <c r="W309" s="118"/>
      <c r="X309" s="118"/>
      <c r="Y309" s="388"/>
      <c r="Z309" s="27"/>
      <c r="AA309" s="32"/>
      <c r="AB309" s="32"/>
      <c r="AC309" s="507"/>
      <c r="AD309" s="508"/>
      <c r="AE309" s="27"/>
    </row>
    <row r="310" spans="1:59" s="34" customFormat="1" ht="27.75" hidden="1" customHeight="1">
      <c r="A310" s="177">
        <v>66</v>
      </c>
      <c r="B310" s="178" t="s">
        <v>873</v>
      </c>
      <c r="C310" s="76"/>
      <c r="D310" s="198" t="s">
        <v>874</v>
      </c>
      <c r="E310" s="198" t="s">
        <v>875</v>
      </c>
      <c r="F310" s="179">
        <v>44786</v>
      </c>
      <c r="G310" s="180">
        <v>18951.400000000001</v>
      </c>
      <c r="H310" s="165"/>
      <c r="I310" s="182">
        <v>1</v>
      </c>
      <c r="J310" s="182" t="s">
        <v>876</v>
      </c>
      <c r="K310" s="199">
        <v>18951.400000000001</v>
      </c>
      <c r="L310" s="183">
        <v>44791</v>
      </c>
      <c r="M310" s="183" t="s">
        <v>877</v>
      </c>
      <c r="N310" s="177" t="s">
        <v>429</v>
      </c>
      <c r="O310" s="183" t="s">
        <v>878</v>
      </c>
      <c r="P310" s="248" t="s">
        <v>879</v>
      </c>
      <c r="Q310" s="104"/>
      <c r="R310" s="104"/>
      <c r="S310" s="104"/>
      <c r="T310" s="104"/>
      <c r="U310" s="104"/>
      <c r="V310" s="104"/>
      <c r="W310" s="104"/>
      <c r="X310" s="104"/>
      <c r="Y310" s="185">
        <f>F310+180</f>
        <v>44966</v>
      </c>
      <c r="Z310" s="76"/>
      <c r="AA310" s="37"/>
      <c r="AB310" s="37"/>
      <c r="AC310" s="249">
        <f t="shared" ref="AC310:AC316" si="0">Y310+90</f>
        <v>45056</v>
      </c>
      <c r="AD310" s="186" t="s">
        <v>880</v>
      </c>
      <c r="AE310" s="140"/>
    </row>
    <row r="311" spans="1:59" s="34" customFormat="1" ht="21" hidden="1" customHeight="1">
      <c r="A311" s="168">
        <v>67</v>
      </c>
      <c r="B311" s="169" t="s">
        <v>881</v>
      </c>
      <c r="C311" s="27"/>
      <c r="D311" s="195" t="s">
        <v>882</v>
      </c>
      <c r="E311" s="195" t="s">
        <v>875</v>
      </c>
      <c r="F311" s="85">
        <v>44789</v>
      </c>
      <c r="G311" s="170">
        <v>19000</v>
      </c>
      <c r="H311" s="33"/>
      <c r="I311" s="105">
        <v>1</v>
      </c>
      <c r="J311" s="105" t="s">
        <v>883</v>
      </c>
      <c r="K311" s="196">
        <v>19000</v>
      </c>
      <c r="L311" s="172">
        <v>44791</v>
      </c>
      <c r="M311" s="172" t="s">
        <v>884</v>
      </c>
      <c r="N311" s="168" t="s">
        <v>429</v>
      </c>
      <c r="O311" s="172"/>
      <c r="P311" s="173" t="s">
        <v>40</v>
      </c>
      <c r="Q311" s="104"/>
      <c r="R311" s="104"/>
      <c r="S311" s="104"/>
      <c r="T311" s="104"/>
      <c r="U311" s="104"/>
      <c r="V311" s="104"/>
      <c r="W311" s="104"/>
      <c r="X311" s="104"/>
      <c r="Y311" s="174">
        <f>F311+120</f>
        <v>44909</v>
      </c>
      <c r="Z311" s="27"/>
      <c r="AA311" s="32"/>
      <c r="AB311" s="32"/>
      <c r="AC311" s="175">
        <f t="shared" si="0"/>
        <v>44999</v>
      </c>
      <c r="AD311" s="176" t="s">
        <v>885</v>
      </c>
      <c r="AE311" s="136"/>
    </row>
    <row r="312" spans="1:59" s="34" customFormat="1" ht="23.25" hidden="1" customHeight="1">
      <c r="A312" s="168">
        <v>82</v>
      </c>
      <c r="B312" s="169" t="s">
        <v>886</v>
      </c>
      <c r="C312" s="27" t="s">
        <v>887</v>
      </c>
      <c r="D312" s="195" t="s">
        <v>888</v>
      </c>
      <c r="E312" s="105" t="s">
        <v>889</v>
      </c>
      <c r="F312" s="85">
        <v>44867</v>
      </c>
      <c r="G312" s="170">
        <v>90400</v>
      </c>
      <c r="H312" s="33"/>
      <c r="I312" s="105">
        <v>1</v>
      </c>
      <c r="J312" s="105" t="s">
        <v>890</v>
      </c>
      <c r="K312" s="196">
        <f>45119.76+45280.24</f>
        <v>90400</v>
      </c>
      <c r="L312" s="172" t="s">
        <v>891</v>
      </c>
      <c r="M312" s="172"/>
      <c r="N312" s="168" t="s">
        <v>743</v>
      </c>
      <c r="O312" s="172" t="s">
        <v>892</v>
      </c>
      <c r="P312" s="173" t="s">
        <v>40</v>
      </c>
      <c r="Q312" s="104"/>
      <c r="R312" s="104"/>
      <c r="S312" s="104"/>
      <c r="T312" s="104"/>
      <c r="U312" s="104"/>
      <c r="V312" s="209" t="s">
        <v>270</v>
      </c>
      <c r="W312" s="104"/>
      <c r="X312" s="104"/>
      <c r="Y312" s="174">
        <f>F312+120</f>
        <v>44987</v>
      </c>
      <c r="Z312" s="27"/>
      <c r="AA312" s="32"/>
      <c r="AB312" s="32"/>
      <c r="AC312" s="175">
        <f t="shared" si="0"/>
        <v>45077</v>
      </c>
      <c r="AD312" s="176" t="s">
        <v>893</v>
      </c>
      <c r="AE312" s="136"/>
    </row>
    <row r="313" spans="1:59" s="34" customFormat="1" ht="27.75" hidden="1" customHeight="1">
      <c r="A313" s="168">
        <v>86</v>
      </c>
      <c r="B313" s="169" t="s">
        <v>894</v>
      </c>
      <c r="C313" s="135" t="s">
        <v>895</v>
      </c>
      <c r="D313" s="195" t="s">
        <v>896</v>
      </c>
      <c r="E313" s="105" t="s">
        <v>875</v>
      </c>
      <c r="F313" s="85">
        <v>44893</v>
      </c>
      <c r="G313" s="170">
        <v>16010</v>
      </c>
      <c r="H313" s="33"/>
      <c r="I313" s="105">
        <v>1</v>
      </c>
      <c r="J313" s="105" t="s">
        <v>897</v>
      </c>
      <c r="K313" s="196">
        <f>G313</f>
        <v>16010</v>
      </c>
      <c r="L313" s="172">
        <v>44902</v>
      </c>
      <c r="M313" s="172" t="s">
        <v>898</v>
      </c>
      <c r="N313" s="168" t="s">
        <v>429</v>
      </c>
      <c r="O313" s="172" t="s">
        <v>899</v>
      </c>
      <c r="P313" s="173" t="s">
        <v>40</v>
      </c>
      <c r="Q313" s="104"/>
      <c r="R313" s="104"/>
      <c r="S313" s="104"/>
      <c r="T313" s="104"/>
      <c r="U313" s="104"/>
      <c r="V313" s="172"/>
      <c r="W313" s="104"/>
      <c r="X313" s="104"/>
      <c r="Y313" s="174">
        <f>F313+120</f>
        <v>45013</v>
      </c>
      <c r="Z313" s="27"/>
      <c r="AA313" s="32"/>
      <c r="AB313" s="32"/>
      <c r="AC313" s="175">
        <f t="shared" si="0"/>
        <v>45103</v>
      </c>
      <c r="AD313" s="176" t="s">
        <v>900</v>
      </c>
      <c r="AE313" s="136"/>
    </row>
    <row r="314" spans="1:59" s="34" customFormat="1" ht="23.25" hidden="1" customHeight="1">
      <c r="A314" s="168">
        <v>88</v>
      </c>
      <c r="B314" s="169" t="s">
        <v>901</v>
      </c>
      <c r="C314" s="27" t="s">
        <v>902</v>
      </c>
      <c r="D314" s="195" t="s">
        <v>903</v>
      </c>
      <c r="E314" s="105" t="s">
        <v>904</v>
      </c>
      <c r="F314" s="85">
        <v>44902</v>
      </c>
      <c r="G314" s="170">
        <v>30000</v>
      </c>
      <c r="H314" s="33"/>
      <c r="I314" s="105">
        <v>1</v>
      </c>
      <c r="J314" s="105"/>
      <c r="K314" s="196"/>
      <c r="L314" s="172"/>
      <c r="M314" s="172" t="s">
        <v>905</v>
      </c>
      <c r="N314" s="168" t="s">
        <v>101</v>
      </c>
      <c r="O314" s="172" t="s">
        <v>906</v>
      </c>
      <c r="P314" s="173" t="s">
        <v>40</v>
      </c>
      <c r="Q314" s="104"/>
      <c r="R314" s="104"/>
      <c r="S314" s="104"/>
      <c r="T314" s="104"/>
      <c r="U314" s="104"/>
      <c r="V314" s="172"/>
      <c r="W314" s="104"/>
      <c r="X314" s="104"/>
      <c r="Y314" s="174">
        <f>F314+90</f>
        <v>44992</v>
      </c>
      <c r="Z314" s="27"/>
      <c r="AA314" s="32"/>
      <c r="AB314" s="32"/>
      <c r="AC314" s="175">
        <f t="shared" si="0"/>
        <v>45082</v>
      </c>
      <c r="AD314" s="176" t="s">
        <v>907</v>
      </c>
      <c r="AE314" s="136"/>
    </row>
    <row r="315" spans="1:59" s="34" customFormat="1" ht="30.75" hidden="1" customHeight="1">
      <c r="A315" s="168">
        <v>89</v>
      </c>
      <c r="B315" s="169" t="s">
        <v>908</v>
      </c>
      <c r="C315" s="27" t="s">
        <v>909</v>
      </c>
      <c r="D315" s="195" t="s">
        <v>910</v>
      </c>
      <c r="E315" s="105" t="s">
        <v>875</v>
      </c>
      <c r="F315" s="85">
        <v>44902</v>
      </c>
      <c r="G315" s="170">
        <v>19000</v>
      </c>
      <c r="H315" s="33"/>
      <c r="I315" s="105">
        <v>1</v>
      </c>
      <c r="J315" s="105"/>
      <c r="K315" s="196"/>
      <c r="L315" s="172"/>
      <c r="M315" s="172" t="s">
        <v>911</v>
      </c>
      <c r="N315" s="168" t="s">
        <v>429</v>
      </c>
      <c r="O315" s="172"/>
      <c r="P315" s="173" t="s">
        <v>40</v>
      </c>
      <c r="Q315" s="104"/>
      <c r="R315" s="104"/>
      <c r="S315" s="104"/>
      <c r="T315" s="104"/>
      <c r="U315" s="104"/>
      <c r="V315" s="172"/>
      <c r="W315" s="104"/>
      <c r="X315" s="104"/>
      <c r="Y315" s="174">
        <f>F315+120</f>
        <v>45022</v>
      </c>
      <c r="Z315" s="27"/>
      <c r="AA315" s="32"/>
      <c r="AB315" s="32"/>
      <c r="AC315" s="175">
        <f t="shared" si="0"/>
        <v>45112</v>
      </c>
      <c r="AD315" s="176" t="s">
        <v>912</v>
      </c>
      <c r="AE315" s="136"/>
    </row>
    <row r="316" spans="1:59" s="34" customFormat="1" ht="30.75" hidden="1" customHeight="1">
      <c r="A316" s="168">
        <v>90</v>
      </c>
      <c r="B316" s="169" t="s">
        <v>913</v>
      </c>
      <c r="C316" s="27" t="s">
        <v>914</v>
      </c>
      <c r="D316" s="195" t="s">
        <v>915</v>
      </c>
      <c r="E316" s="105" t="s">
        <v>916</v>
      </c>
      <c r="F316" s="85">
        <v>44903</v>
      </c>
      <c r="G316" s="170">
        <v>65700</v>
      </c>
      <c r="H316" s="33"/>
      <c r="I316" s="105">
        <v>1</v>
      </c>
      <c r="J316" s="105"/>
      <c r="K316" s="196"/>
      <c r="L316" s="172"/>
      <c r="M316" s="172" t="s">
        <v>917</v>
      </c>
      <c r="N316" s="168" t="s">
        <v>101</v>
      </c>
      <c r="O316" s="172"/>
      <c r="P316" s="173" t="s">
        <v>40</v>
      </c>
      <c r="Q316" s="104"/>
      <c r="R316" s="104"/>
      <c r="S316" s="104"/>
      <c r="T316" s="104"/>
      <c r="U316" s="104"/>
      <c r="V316" s="172"/>
      <c r="W316" s="104"/>
      <c r="X316" s="104"/>
      <c r="Y316" s="174">
        <f>F316+120</f>
        <v>45023</v>
      </c>
      <c r="Z316" s="27"/>
      <c r="AA316" s="32"/>
      <c r="AB316" s="32"/>
      <c r="AC316" s="175">
        <f t="shared" si="0"/>
        <v>45113</v>
      </c>
      <c r="AD316" s="176" t="s">
        <v>107</v>
      </c>
      <c r="AE316" s="136"/>
    </row>
    <row r="317" spans="1:59" ht="35.25" customHeight="1">
      <c r="A317" s="46"/>
      <c r="B317" s="47"/>
      <c r="C317" s="573" t="s">
        <v>70</v>
      </c>
      <c r="D317" s="574"/>
      <c r="E317" s="109"/>
      <c r="F317" s="67"/>
      <c r="G317" s="48">
        <f>SUM(G4:G309)</f>
        <v>32191720.77</v>
      </c>
      <c r="H317" s="49"/>
      <c r="I317" s="259"/>
      <c r="J317" s="66"/>
      <c r="K317" s="48">
        <f>SUBTOTAL(9,K4:K316)</f>
        <v>30712087.079999998</v>
      </c>
      <c r="L317" s="260"/>
      <c r="M317" s="120"/>
      <c r="N317" s="121"/>
      <c r="O317" s="120"/>
      <c r="P317" s="122"/>
      <c r="Q317" s="120"/>
      <c r="R317" s="120"/>
      <c r="S317" s="120"/>
      <c r="T317" s="260"/>
      <c r="U317" s="260"/>
      <c r="V317" s="66"/>
      <c r="W317" s="66"/>
      <c r="X317" s="65"/>
      <c r="Y317" s="65"/>
      <c r="Z317" s="261"/>
      <c r="AA317" s="260"/>
      <c r="AB317" s="260"/>
      <c r="AC317" s="244"/>
      <c r="AD317" s="262"/>
      <c r="AE317" s="263"/>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row>
    <row r="318" spans="1:59" ht="15" customHeight="1">
      <c r="A318" s="8"/>
      <c r="B318" s="264"/>
      <c r="C318" s="8"/>
      <c r="D318" s="8"/>
      <c r="E318" s="8"/>
      <c r="F318" s="10"/>
      <c r="H318" s="264"/>
      <c r="I318" s="264"/>
      <c r="L318" s="10"/>
      <c r="R318" s="8"/>
      <c r="S318" s="19"/>
      <c r="T318" s="19"/>
      <c r="U318" s="19"/>
      <c r="V318" s="19"/>
      <c r="W318" s="19"/>
      <c r="X318" s="19"/>
      <c r="Y318" s="8"/>
      <c r="Z318" s="10"/>
      <c r="AA318" s="10"/>
      <c r="AB318" s="23"/>
      <c r="AC318" s="161"/>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row>
    <row r="319" spans="1:59" ht="15" customHeight="1">
      <c r="A319" s="8"/>
      <c r="B319" s="264"/>
      <c r="C319" s="8"/>
      <c r="D319" s="8"/>
      <c r="E319" s="8"/>
      <c r="F319" s="10"/>
      <c r="H319" s="264"/>
      <c r="I319" s="264"/>
      <c r="L319" s="10"/>
      <c r="R319" s="8"/>
      <c r="S319" s="19"/>
      <c r="T319" s="19"/>
      <c r="U319" s="19"/>
      <c r="V319" s="19"/>
      <c r="W319" s="19"/>
      <c r="X319" s="19"/>
      <c r="Y319" s="8"/>
      <c r="Z319" s="10"/>
      <c r="AA319" s="10"/>
      <c r="AB319" s="23"/>
      <c r="AC319" s="161"/>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row>
    <row r="320" spans="1:59" ht="15" customHeight="1">
      <c r="A320" s="8"/>
      <c r="B320" s="264"/>
      <c r="C320" s="8"/>
      <c r="D320" s="8"/>
      <c r="E320" s="8"/>
      <c r="F320" s="10"/>
      <c r="H320" s="264"/>
      <c r="I320" s="264"/>
      <c r="L320" s="10"/>
      <c r="R320" s="8"/>
      <c r="S320" s="19"/>
      <c r="T320" s="19"/>
      <c r="U320" s="19"/>
      <c r="V320" s="19"/>
      <c r="W320" s="19"/>
      <c r="X320" s="19"/>
      <c r="Y320" s="8"/>
      <c r="Z320" s="10"/>
      <c r="AA320" s="10"/>
      <c r="AB320" s="23"/>
      <c r="AC320" s="161"/>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row>
    <row r="321" spans="1:59" ht="15" customHeight="1">
      <c r="A321" s="8"/>
      <c r="B321" s="264"/>
      <c r="C321" s="8"/>
      <c r="D321" s="8"/>
      <c r="E321" s="8"/>
      <c r="F321" s="10"/>
      <c r="H321" s="264"/>
      <c r="I321" s="264"/>
      <c r="L321" s="10"/>
      <c r="R321" s="8"/>
      <c r="S321" s="19"/>
      <c r="T321" s="19"/>
      <c r="U321" s="19"/>
      <c r="V321" s="19"/>
      <c r="W321" s="19"/>
      <c r="X321" s="19"/>
      <c r="Y321" s="8"/>
      <c r="Z321" s="10"/>
      <c r="AA321" s="10"/>
      <c r="AB321" s="23"/>
      <c r="AC321" s="161"/>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row>
    <row r="322" spans="1:59" ht="15" customHeight="1">
      <c r="A322" s="8"/>
      <c r="B322" s="264"/>
      <c r="C322" s="8"/>
      <c r="D322" s="8"/>
      <c r="E322" s="8"/>
      <c r="F322" s="10"/>
      <c r="H322" s="264"/>
      <c r="I322" s="264"/>
      <c r="L322" s="10"/>
      <c r="R322" s="8"/>
      <c r="S322" s="19"/>
      <c r="T322" s="19"/>
      <c r="U322" s="19"/>
      <c r="V322" s="19"/>
      <c r="W322" s="19"/>
      <c r="X322" s="19"/>
      <c r="Y322" s="8"/>
      <c r="Z322" s="10"/>
      <c r="AA322" s="10"/>
      <c r="AB322" s="23"/>
      <c r="AC322" s="161"/>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row>
    <row r="323" spans="1:59" ht="15" customHeight="1">
      <c r="A323" s="8"/>
      <c r="B323" s="264"/>
      <c r="C323" s="8"/>
      <c r="D323" s="8"/>
      <c r="E323" s="8"/>
      <c r="F323" s="10"/>
      <c r="H323" s="264"/>
      <c r="I323" s="264"/>
      <c r="L323" s="10"/>
      <c r="R323" s="8"/>
      <c r="S323" s="19"/>
      <c r="T323" s="19"/>
      <c r="U323" s="19"/>
      <c r="V323" s="19"/>
      <c r="W323" s="19"/>
      <c r="X323" s="19"/>
      <c r="Y323" s="8"/>
      <c r="Z323" s="10"/>
      <c r="AA323" s="10"/>
      <c r="AB323" s="23"/>
      <c r="AC323" s="161"/>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row>
    <row r="324" spans="1:59" ht="15" customHeight="1">
      <c r="A324" s="8"/>
      <c r="B324" s="264"/>
      <c r="C324" s="8"/>
      <c r="D324" s="8"/>
      <c r="E324" s="8"/>
      <c r="F324" s="10"/>
      <c r="H324" s="264"/>
      <c r="I324" s="264"/>
      <c r="L324" s="10"/>
      <c r="R324" s="8"/>
      <c r="S324" s="19"/>
      <c r="T324" s="19"/>
      <c r="U324" s="19"/>
      <c r="V324" s="19"/>
      <c r="W324" s="19"/>
      <c r="X324" s="19"/>
      <c r="Y324" s="8"/>
      <c r="Z324" s="10"/>
      <c r="AA324" s="10"/>
      <c r="AB324" s="23"/>
      <c r="AC324" s="161"/>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row>
    <row r="325" spans="1:59" ht="15" customHeight="1">
      <c r="A325" s="8"/>
      <c r="B325" s="264"/>
      <c r="C325" s="8"/>
      <c r="D325" s="8"/>
      <c r="E325" s="8"/>
      <c r="F325" s="10"/>
      <c r="H325" s="264"/>
      <c r="I325" s="264"/>
      <c r="L325" s="10"/>
      <c r="R325" s="8"/>
      <c r="S325" s="19"/>
      <c r="T325" s="19"/>
      <c r="U325" s="19"/>
      <c r="V325" s="19"/>
      <c r="W325" s="19"/>
      <c r="X325" s="19"/>
      <c r="Y325" s="8"/>
      <c r="Z325" s="10"/>
      <c r="AA325" s="10"/>
      <c r="AB325" s="23"/>
      <c r="AC325" s="161"/>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row>
    <row r="326" spans="1:59" ht="15" customHeight="1">
      <c r="A326" s="8"/>
      <c r="B326" s="264"/>
      <c r="C326" s="8"/>
      <c r="D326" s="8"/>
      <c r="E326" s="8"/>
      <c r="F326" s="10"/>
      <c r="H326" s="264"/>
      <c r="I326" s="264"/>
      <c r="L326" s="10"/>
      <c r="R326" s="8"/>
      <c r="S326" s="19"/>
      <c r="T326" s="19"/>
      <c r="U326" s="19"/>
      <c r="V326" s="19"/>
      <c r="W326" s="19"/>
      <c r="X326" s="19"/>
      <c r="Y326" s="8"/>
      <c r="Z326" s="10"/>
      <c r="AA326" s="10"/>
      <c r="AB326" s="23"/>
      <c r="AC326" s="161"/>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row>
    <row r="327" spans="1:59" ht="15" customHeight="1">
      <c r="A327" s="8"/>
      <c r="B327" s="264"/>
      <c r="C327" s="8"/>
      <c r="D327" s="8"/>
      <c r="E327" s="8"/>
      <c r="F327" s="10"/>
      <c r="H327" s="264"/>
      <c r="I327" s="264"/>
      <c r="K327" s="11"/>
      <c r="L327" s="10"/>
      <c r="R327" s="8"/>
      <c r="S327" s="19"/>
      <c r="T327" s="19"/>
      <c r="U327" s="19"/>
      <c r="V327" s="19"/>
      <c r="W327" s="19"/>
      <c r="X327" s="19"/>
      <c r="Y327" s="8"/>
      <c r="Z327" s="10"/>
      <c r="AA327" s="10"/>
      <c r="AB327" s="23"/>
      <c r="AC327" s="161"/>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row>
    <row r="328" spans="1:59" ht="15" customHeight="1">
      <c r="A328" s="8"/>
      <c r="B328" s="264"/>
      <c r="C328" s="8"/>
      <c r="D328" s="8"/>
      <c r="E328" s="8"/>
      <c r="F328" s="10"/>
      <c r="H328" s="264"/>
      <c r="I328" s="264"/>
      <c r="L328" s="10"/>
      <c r="R328" s="8"/>
      <c r="S328" s="19"/>
      <c r="T328" s="19"/>
      <c r="U328" s="19"/>
      <c r="V328" s="19"/>
      <c r="W328" s="19"/>
      <c r="X328" s="19"/>
      <c r="Y328" s="8"/>
      <c r="Z328" s="10"/>
      <c r="AA328" s="10"/>
      <c r="AB328" s="23"/>
      <c r="AC328" s="161"/>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row>
    <row r="329" spans="1:59" ht="15" customHeight="1">
      <c r="A329" s="8"/>
      <c r="B329" s="264"/>
      <c r="C329" s="8"/>
      <c r="D329" s="8"/>
      <c r="E329" s="8"/>
      <c r="F329" s="10"/>
      <c r="H329" s="264"/>
      <c r="I329" s="264"/>
      <c r="L329" s="10"/>
      <c r="R329" s="8"/>
      <c r="S329" s="19"/>
      <c r="T329" s="19"/>
      <c r="U329" s="19"/>
      <c r="V329" s="19"/>
      <c r="W329" s="19"/>
      <c r="X329" s="19"/>
      <c r="Y329" s="8"/>
      <c r="Z329" s="10"/>
      <c r="AA329" s="10"/>
      <c r="AB329" s="23"/>
      <c r="AC329" s="161"/>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row>
    <row r="330" spans="1:59" ht="15" customHeight="1">
      <c r="A330" s="8"/>
      <c r="B330" s="264"/>
      <c r="C330" s="8"/>
      <c r="D330" s="8"/>
      <c r="E330" s="8"/>
      <c r="F330" s="10"/>
      <c r="H330" s="264"/>
      <c r="I330" s="264"/>
      <c r="L330" s="10"/>
      <c r="R330" s="8"/>
      <c r="S330" s="19"/>
      <c r="T330" s="19"/>
      <c r="U330" s="19"/>
      <c r="V330" s="19"/>
      <c r="W330" s="19"/>
      <c r="X330" s="19"/>
      <c r="Y330" s="8"/>
      <c r="Z330" s="10"/>
      <c r="AA330" s="10"/>
      <c r="AB330" s="23"/>
      <c r="AC330" s="161"/>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row>
    <row r="331" spans="1:59" ht="15" customHeight="1">
      <c r="A331" s="8"/>
      <c r="B331" s="264"/>
      <c r="C331" s="8"/>
      <c r="D331" s="8"/>
      <c r="E331" s="8"/>
      <c r="F331" s="10"/>
      <c r="H331" s="264"/>
      <c r="I331" s="264"/>
      <c r="L331" s="10"/>
      <c r="R331" s="8"/>
      <c r="S331" s="19"/>
      <c r="T331" s="19"/>
      <c r="U331" s="19"/>
      <c r="V331" s="19"/>
      <c r="W331" s="19"/>
      <c r="X331" s="19"/>
      <c r="Y331" s="8"/>
      <c r="Z331" s="10"/>
      <c r="AA331" s="10"/>
      <c r="AB331" s="23"/>
      <c r="AC331" s="161"/>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row>
    <row r="332" spans="1:59" ht="15" customHeight="1">
      <c r="A332" s="8"/>
      <c r="B332" s="264"/>
      <c r="C332" s="8"/>
      <c r="D332" s="8"/>
      <c r="E332" s="8"/>
      <c r="F332" s="10"/>
      <c r="H332" s="264"/>
      <c r="I332" s="264"/>
      <c r="L332" s="10"/>
      <c r="R332" s="8"/>
      <c r="S332" s="19"/>
      <c r="T332" s="19"/>
      <c r="U332" s="19"/>
      <c r="V332" s="19"/>
      <c r="W332" s="19"/>
      <c r="X332" s="19"/>
      <c r="Y332" s="8"/>
      <c r="Z332" s="10"/>
      <c r="AA332" s="10"/>
      <c r="AB332" s="23"/>
      <c r="AC332" s="161"/>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row>
    <row r="333" spans="1:59" ht="15" customHeight="1">
      <c r="L333" s="10"/>
      <c r="R333" s="8"/>
      <c r="S333" s="19"/>
      <c r="T333" s="19"/>
      <c r="U333" s="19"/>
      <c r="V333" s="19"/>
      <c r="W333" s="19"/>
      <c r="X333" s="19"/>
      <c r="Y333" s="8"/>
      <c r="Z333" s="10"/>
      <c r="AA333" s="10"/>
      <c r="AB333" s="23"/>
      <c r="AC333" s="161"/>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row>
    <row r="334" spans="1:59" ht="15" customHeight="1">
      <c r="L334" s="10"/>
      <c r="R334" s="8"/>
      <c r="S334" s="19"/>
      <c r="T334" s="19"/>
      <c r="U334" s="19"/>
      <c r="V334" s="19"/>
      <c r="W334" s="19"/>
      <c r="X334" s="19"/>
      <c r="Y334" s="8"/>
      <c r="Z334" s="10"/>
      <c r="AA334" s="10"/>
      <c r="AB334" s="23"/>
      <c r="AC334" s="161"/>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row>
    <row r="335" spans="1:59" ht="15" customHeight="1">
      <c r="L335" s="10"/>
      <c r="R335" s="8"/>
      <c r="S335" s="19"/>
      <c r="T335" s="19"/>
      <c r="U335" s="19"/>
      <c r="V335" s="19"/>
      <c r="W335" s="19"/>
      <c r="X335" s="19"/>
      <c r="Y335" s="8"/>
      <c r="Z335" s="10"/>
      <c r="AA335" s="10"/>
      <c r="AB335" s="23"/>
      <c r="AC335" s="161"/>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row>
    <row r="336" spans="1:59" ht="15" customHeight="1">
      <c r="L336" s="10"/>
      <c r="R336" s="8"/>
      <c r="S336" s="19"/>
      <c r="T336" s="19"/>
      <c r="U336" s="19"/>
      <c r="V336" s="19"/>
      <c r="W336" s="19"/>
      <c r="X336" s="19"/>
      <c r="Y336" s="8"/>
      <c r="Z336" s="10"/>
      <c r="AA336" s="10"/>
      <c r="AB336" s="23"/>
      <c r="AC336" s="161"/>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row>
    <row r="337" spans="10:59" ht="15" customHeight="1">
      <c r="L337" s="10"/>
      <c r="R337" s="8"/>
      <c r="S337" s="19"/>
      <c r="T337" s="19"/>
      <c r="U337" s="19"/>
      <c r="V337" s="19"/>
      <c r="W337" s="19"/>
      <c r="X337" s="19"/>
      <c r="Y337" s="8"/>
      <c r="Z337" s="10"/>
      <c r="AA337" s="10"/>
      <c r="AB337" s="23"/>
      <c r="AC337" s="161"/>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row>
    <row r="338" spans="10:59" ht="15" customHeight="1">
      <c r="L338" s="10"/>
      <c r="R338" s="8"/>
      <c r="S338" s="19"/>
      <c r="T338" s="19"/>
      <c r="U338" s="19"/>
      <c r="V338" s="19"/>
      <c r="W338" s="19"/>
      <c r="X338" s="19"/>
      <c r="Y338" s="8"/>
      <c r="Z338" s="10"/>
      <c r="AA338" s="10"/>
      <c r="AB338" s="23"/>
      <c r="AC338" s="161"/>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row>
    <row r="339" spans="10:59" ht="15" customHeight="1">
      <c r="L339" s="10"/>
      <c r="R339" s="8"/>
      <c r="S339" s="19"/>
      <c r="T339" s="19"/>
      <c r="U339" s="19"/>
      <c r="V339" s="19"/>
      <c r="W339" s="19"/>
      <c r="X339" s="19"/>
      <c r="Y339" s="8"/>
      <c r="Z339" s="10"/>
      <c r="AA339" s="10"/>
      <c r="AB339" s="23"/>
      <c r="AC339" s="161"/>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row>
    <row r="340" spans="10:59" ht="15" customHeight="1">
      <c r="L340" s="10"/>
      <c r="R340" s="8"/>
      <c r="S340" s="19"/>
      <c r="T340" s="19"/>
      <c r="U340" s="19"/>
      <c r="V340" s="19"/>
      <c r="W340" s="19"/>
      <c r="X340" s="19"/>
      <c r="Y340" s="8"/>
      <c r="Z340" s="10"/>
      <c r="AA340" s="10"/>
      <c r="AB340" s="23"/>
      <c r="AC340" s="161"/>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row>
    <row r="341" spans="10:59" ht="15" customHeight="1">
      <c r="L341" s="10"/>
      <c r="R341" s="8"/>
      <c r="S341" s="19"/>
      <c r="T341" s="19"/>
      <c r="U341" s="19"/>
      <c r="V341" s="19"/>
      <c r="W341" s="19"/>
      <c r="X341" s="19"/>
      <c r="Y341" s="8"/>
      <c r="Z341" s="10"/>
      <c r="AA341" s="10"/>
      <c r="AB341" s="23"/>
      <c r="AC341" s="161"/>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row>
    <row r="342" spans="10:59" ht="15" customHeight="1">
      <c r="J342" s="159"/>
      <c r="L342" s="10"/>
      <c r="R342" s="8"/>
      <c r="S342" s="19"/>
      <c r="T342" s="19"/>
      <c r="U342" s="19"/>
      <c r="V342" s="19"/>
      <c r="W342" s="19"/>
      <c r="X342" s="19"/>
      <c r="Y342" s="8"/>
      <c r="Z342" s="10"/>
      <c r="AA342" s="10"/>
      <c r="AB342" s="23"/>
      <c r="AC342" s="161"/>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row>
    <row r="343" spans="10:59" ht="15" customHeight="1">
      <c r="J343" s="159"/>
      <c r="L343" s="10"/>
      <c r="R343" s="8"/>
      <c r="S343" s="19"/>
      <c r="T343" s="19"/>
      <c r="U343" s="19"/>
      <c r="V343" s="164"/>
      <c r="W343" s="19"/>
      <c r="X343" s="19"/>
      <c r="Y343" s="8"/>
      <c r="Z343" s="10"/>
      <c r="AA343" s="10"/>
      <c r="AB343" s="23"/>
      <c r="AC343" s="161"/>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row>
    <row r="344" spans="10:59" ht="15" customHeight="1">
      <c r="L344" s="10"/>
      <c r="R344" s="8"/>
      <c r="S344" s="19"/>
      <c r="T344" s="19"/>
      <c r="U344" s="19"/>
      <c r="V344" s="19"/>
      <c r="W344" s="19"/>
      <c r="X344" s="19"/>
      <c r="Y344" s="8"/>
      <c r="Z344" s="10"/>
      <c r="AA344" s="10"/>
      <c r="AB344" s="23"/>
      <c r="AC344" s="161"/>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row>
    <row r="345" spans="10:59" ht="15" customHeight="1">
      <c r="L345" s="10"/>
      <c r="R345" s="8"/>
      <c r="S345" s="19"/>
      <c r="T345" s="19"/>
      <c r="U345" s="19"/>
      <c r="V345" s="19"/>
      <c r="W345" s="19"/>
      <c r="X345" s="19"/>
      <c r="Y345" s="8"/>
      <c r="Z345" s="10"/>
      <c r="AA345" s="10"/>
      <c r="AB345" s="23"/>
      <c r="AC345" s="161"/>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row>
    <row r="346" spans="10:59" ht="15" customHeight="1">
      <c r="L346" s="10"/>
      <c r="R346" s="8"/>
      <c r="S346" s="19"/>
      <c r="T346" s="19"/>
      <c r="U346" s="19"/>
      <c r="V346" s="19"/>
      <c r="W346" s="19"/>
      <c r="X346" s="19"/>
      <c r="Y346" s="8"/>
      <c r="Z346" s="10"/>
      <c r="AA346" s="10"/>
      <c r="AB346" s="23"/>
      <c r="AC346" s="161"/>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row>
    <row r="347" spans="10:59" ht="15" customHeight="1">
      <c r="L347" s="10"/>
      <c r="R347" s="8"/>
      <c r="S347" s="19"/>
      <c r="T347" s="19"/>
      <c r="U347" s="19"/>
      <c r="V347" s="19"/>
      <c r="W347" s="19"/>
      <c r="X347" s="19"/>
      <c r="Y347" s="8"/>
      <c r="Z347" s="10"/>
      <c r="AA347" s="10"/>
      <c r="AB347" s="23"/>
      <c r="AC347" s="161"/>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row>
    <row r="348" spans="10:59" ht="15" customHeight="1">
      <c r="L348" s="10"/>
      <c r="R348" s="8"/>
      <c r="S348" s="19"/>
      <c r="T348" s="19"/>
      <c r="U348" s="19"/>
      <c r="V348" s="19"/>
      <c r="W348" s="19"/>
      <c r="X348" s="19"/>
      <c r="Y348" s="8"/>
      <c r="Z348" s="10"/>
      <c r="AA348" s="10"/>
      <c r="AB348" s="23"/>
      <c r="AC348" s="161"/>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row>
    <row r="349" spans="10:59" ht="15" customHeight="1">
      <c r="R349" s="8"/>
      <c r="S349" s="19"/>
      <c r="T349" s="19"/>
      <c r="U349" s="19"/>
      <c r="V349" s="19"/>
      <c r="W349" s="19"/>
      <c r="X349" s="19"/>
      <c r="Y349" s="8"/>
      <c r="Z349" s="10"/>
      <c r="AA349" s="10"/>
      <c r="AB349" s="23"/>
      <c r="AC349" s="161"/>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row>
    <row r="350" spans="10:59" ht="15" customHeight="1">
      <c r="R350" s="8"/>
      <c r="S350" s="19"/>
      <c r="T350" s="19"/>
      <c r="U350" s="19"/>
      <c r="V350" s="19"/>
      <c r="W350" s="19"/>
      <c r="X350" s="19"/>
      <c r="Y350" s="8"/>
      <c r="Z350" s="10"/>
      <c r="AA350" s="10"/>
      <c r="AB350" s="23"/>
      <c r="AC350" s="161"/>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row>
    <row r="351" spans="10:59" ht="15" customHeight="1">
      <c r="R351" s="8"/>
      <c r="S351" s="19"/>
      <c r="T351" s="19"/>
      <c r="U351" s="19"/>
      <c r="V351" s="19"/>
      <c r="W351" s="19"/>
      <c r="X351" s="19"/>
      <c r="Y351" s="8"/>
      <c r="Z351" s="10"/>
      <c r="AA351" s="10"/>
      <c r="AB351" s="23"/>
      <c r="AC351" s="161"/>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row>
    <row r="352" spans="10:59" ht="15" customHeight="1">
      <c r="R352" s="8"/>
      <c r="S352" s="19"/>
      <c r="T352" s="19"/>
      <c r="U352" s="19"/>
      <c r="V352" s="19"/>
      <c r="W352" s="19"/>
      <c r="X352" s="19"/>
      <c r="Y352" s="8"/>
      <c r="Z352" s="10"/>
      <c r="AA352" s="10"/>
      <c r="AB352" s="23"/>
      <c r="AC352" s="161"/>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row>
    <row r="353" spans="18:59" ht="15" customHeight="1">
      <c r="R353" s="8"/>
      <c r="S353" s="19"/>
      <c r="T353" s="19"/>
      <c r="U353" s="19"/>
      <c r="V353" s="19"/>
      <c r="W353" s="19"/>
      <c r="X353" s="19"/>
      <c r="Y353" s="8"/>
      <c r="Z353" s="10"/>
      <c r="AA353" s="10"/>
      <c r="AB353" s="23"/>
      <c r="AC353" s="161"/>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row>
    <row r="354" spans="18:59" ht="15" customHeight="1">
      <c r="R354" s="8"/>
      <c r="S354" s="19"/>
      <c r="T354" s="19"/>
      <c r="U354" s="19"/>
      <c r="V354" s="19"/>
      <c r="W354" s="19"/>
      <c r="X354" s="19"/>
      <c r="Y354" s="8"/>
      <c r="Z354" s="10"/>
      <c r="AA354" s="10"/>
      <c r="AB354" s="23"/>
      <c r="AC354" s="161"/>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row>
    <row r="355" spans="18:59" ht="15" customHeight="1">
      <c r="R355" s="8"/>
      <c r="S355" s="19"/>
      <c r="T355" s="19"/>
      <c r="U355" s="19"/>
      <c r="V355" s="19"/>
      <c r="W355" s="19"/>
      <c r="X355" s="19"/>
      <c r="Y355" s="8"/>
      <c r="Z355" s="10"/>
      <c r="AA355" s="10"/>
      <c r="AB355" s="23"/>
      <c r="AC355" s="161"/>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row>
    <row r="356" spans="18:59" ht="15" customHeight="1">
      <c r="R356" s="8"/>
      <c r="S356" s="19"/>
      <c r="T356" s="19"/>
      <c r="U356" s="19"/>
      <c r="V356" s="19"/>
      <c r="W356" s="19"/>
      <c r="X356" s="19"/>
      <c r="Y356" s="8"/>
      <c r="Z356" s="10"/>
      <c r="AA356" s="10"/>
      <c r="AB356" s="23"/>
      <c r="AC356" s="161"/>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row>
    <row r="357" spans="18:59" ht="15" customHeight="1">
      <c r="R357" s="8"/>
      <c r="S357" s="19"/>
      <c r="T357" s="19"/>
      <c r="U357" s="19"/>
      <c r="V357" s="19"/>
      <c r="W357" s="19"/>
      <c r="X357" s="19"/>
      <c r="Y357" s="8"/>
      <c r="Z357" s="10"/>
      <c r="AA357" s="10"/>
      <c r="AB357" s="23"/>
      <c r="AC357" s="161"/>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row>
    <row r="358" spans="18:59" ht="15" customHeight="1">
      <c r="R358" s="8"/>
      <c r="S358" s="19"/>
      <c r="T358" s="19"/>
      <c r="U358" s="19"/>
      <c r="V358" s="19"/>
      <c r="W358" s="19"/>
      <c r="X358" s="19"/>
      <c r="Y358" s="8"/>
      <c r="Z358" s="10"/>
      <c r="AA358" s="10"/>
      <c r="AB358" s="23"/>
      <c r="AC358" s="161"/>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row>
    <row r="359" spans="18:59" ht="15" customHeight="1">
      <c r="R359" s="8"/>
      <c r="S359" s="19"/>
      <c r="T359" s="19"/>
      <c r="U359" s="19"/>
      <c r="V359" s="19"/>
      <c r="W359" s="19"/>
      <c r="X359" s="19"/>
      <c r="Y359" s="8"/>
      <c r="Z359" s="10"/>
      <c r="AA359" s="10"/>
      <c r="AB359" s="23"/>
      <c r="AC359" s="161"/>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row>
    <row r="360" spans="18:59" ht="15" customHeight="1">
      <c r="R360" s="8"/>
      <c r="S360" s="19"/>
      <c r="T360" s="19"/>
      <c r="U360" s="19"/>
      <c r="V360" s="19"/>
      <c r="W360" s="19"/>
      <c r="X360" s="19"/>
      <c r="Y360" s="8"/>
      <c r="Z360" s="10"/>
      <c r="AA360" s="10"/>
      <c r="AB360" s="23"/>
      <c r="AC360" s="161"/>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row>
    <row r="361" spans="18:59" ht="15" customHeight="1">
      <c r="R361" s="8"/>
      <c r="S361" s="19"/>
      <c r="T361" s="19"/>
      <c r="U361" s="19"/>
      <c r="V361" s="19"/>
      <c r="W361" s="19"/>
      <c r="X361" s="19"/>
      <c r="Y361" s="8"/>
      <c r="Z361" s="10"/>
      <c r="AA361" s="10"/>
      <c r="AB361" s="23"/>
      <c r="AC361" s="161"/>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row>
    <row r="362" spans="18:59" ht="15" customHeight="1">
      <c r="R362" s="8"/>
      <c r="S362" s="19"/>
      <c r="T362" s="19"/>
      <c r="U362" s="19"/>
      <c r="V362" s="19"/>
      <c r="W362" s="19"/>
      <c r="X362" s="19"/>
      <c r="Y362" s="8"/>
      <c r="Z362" s="10"/>
      <c r="AA362" s="10"/>
      <c r="AB362" s="23"/>
      <c r="AC362" s="161"/>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row>
    <row r="363" spans="18:59" ht="15" customHeight="1">
      <c r="R363" s="8"/>
      <c r="S363" s="19"/>
      <c r="T363" s="19"/>
      <c r="U363" s="19"/>
      <c r="V363" s="19"/>
      <c r="W363" s="19"/>
      <c r="X363" s="19"/>
      <c r="Y363" s="8"/>
      <c r="Z363" s="10"/>
      <c r="AA363" s="10"/>
      <c r="AB363" s="23"/>
      <c r="AC363" s="161"/>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row>
    <row r="364" spans="18:59" ht="15" customHeight="1">
      <c r="R364" s="8"/>
      <c r="S364" s="19"/>
      <c r="T364" s="19"/>
      <c r="U364" s="19"/>
      <c r="V364" s="19"/>
      <c r="W364" s="19"/>
      <c r="X364" s="19"/>
      <c r="Y364" s="8"/>
      <c r="Z364" s="10"/>
      <c r="AA364" s="10"/>
      <c r="AB364" s="23"/>
      <c r="AC364" s="161"/>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row>
    <row r="365" spans="18:59" ht="15" customHeight="1">
      <c r="R365" s="8"/>
      <c r="S365" s="19"/>
      <c r="T365" s="19"/>
      <c r="U365" s="19"/>
      <c r="V365" s="19"/>
      <c r="W365" s="19"/>
      <c r="X365" s="19"/>
      <c r="Y365" s="8"/>
      <c r="Z365" s="10"/>
      <c r="AA365" s="10"/>
      <c r="AB365" s="23"/>
      <c r="AC365" s="161"/>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row>
    <row r="366" spans="18:59" ht="15" customHeight="1">
      <c r="R366" s="8"/>
      <c r="S366" s="19"/>
      <c r="T366" s="19"/>
      <c r="U366" s="19"/>
      <c r="V366" s="19"/>
      <c r="W366" s="19"/>
      <c r="X366" s="19"/>
      <c r="Y366" s="8"/>
      <c r="Z366" s="10"/>
      <c r="AA366" s="10"/>
      <c r="AB366" s="23"/>
      <c r="AC366" s="161"/>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row>
    <row r="367" spans="18:59" ht="15" customHeight="1">
      <c r="R367" s="8"/>
      <c r="S367" s="19"/>
      <c r="T367" s="19"/>
      <c r="U367" s="19"/>
      <c r="V367" s="19"/>
      <c r="W367" s="19"/>
      <c r="X367" s="19"/>
      <c r="Y367" s="8"/>
      <c r="Z367" s="10"/>
      <c r="AA367" s="10"/>
      <c r="AB367" s="23"/>
      <c r="AC367" s="161"/>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row>
    <row r="368" spans="18:59" ht="15" customHeight="1">
      <c r="R368" s="8"/>
      <c r="S368" s="19"/>
      <c r="T368" s="19"/>
      <c r="U368" s="19"/>
      <c r="V368" s="19"/>
      <c r="W368" s="19"/>
      <c r="X368" s="19"/>
      <c r="Y368" s="8"/>
      <c r="Z368" s="10"/>
      <c r="AA368" s="10"/>
      <c r="AB368" s="23"/>
      <c r="AC368" s="161"/>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row>
    <row r="369" spans="18:59" ht="15" customHeight="1">
      <c r="R369" s="8"/>
      <c r="S369" s="19"/>
      <c r="T369" s="19"/>
      <c r="U369" s="19"/>
      <c r="V369" s="19"/>
      <c r="W369" s="19"/>
      <c r="X369" s="19"/>
      <c r="Y369" s="8"/>
      <c r="Z369" s="10"/>
      <c r="AA369" s="10"/>
      <c r="AB369" s="23"/>
      <c r="AC369" s="161"/>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row>
    <row r="370" spans="18:59" ht="15" customHeight="1">
      <c r="R370" s="8"/>
      <c r="S370" s="19"/>
      <c r="T370" s="19"/>
      <c r="U370" s="19"/>
      <c r="V370" s="19"/>
      <c r="W370" s="19"/>
      <c r="X370" s="19"/>
      <c r="Y370" s="8"/>
      <c r="Z370" s="10"/>
      <c r="AA370" s="10"/>
      <c r="AB370" s="23"/>
      <c r="AC370" s="161"/>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row>
    <row r="371" spans="18:59" ht="15" customHeight="1">
      <c r="R371" s="8"/>
      <c r="S371" s="19"/>
      <c r="T371" s="19"/>
      <c r="U371" s="19"/>
      <c r="V371" s="19"/>
      <c r="W371" s="19"/>
      <c r="X371" s="19"/>
      <c r="Y371" s="8"/>
      <c r="Z371" s="10"/>
      <c r="AA371" s="10"/>
      <c r="AB371" s="23"/>
      <c r="AC371" s="161"/>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row>
    <row r="372" spans="18:59" ht="15" customHeight="1">
      <c r="R372" s="8"/>
      <c r="S372" s="19"/>
      <c r="T372" s="19"/>
      <c r="U372" s="19"/>
      <c r="V372" s="19"/>
      <c r="W372" s="19"/>
      <c r="X372" s="19"/>
      <c r="Y372" s="8"/>
      <c r="Z372" s="10"/>
      <c r="AA372" s="10"/>
      <c r="AB372" s="23"/>
      <c r="AC372" s="161"/>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row>
    <row r="373" spans="18:59" ht="15" customHeight="1">
      <c r="R373" s="8"/>
      <c r="S373" s="19"/>
      <c r="T373" s="19"/>
      <c r="U373" s="19"/>
      <c r="V373" s="19"/>
      <c r="W373" s="19"/>
      <c r="X373" s="19"/>
      <c r="Y373" s="8"/>
      <c r="Z373" s="10"/>
      <c r="AA373" s="10"/>
      <c r="AB373" s="23"/>
      <c r="AC373" s="161"/>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row>
    <row r="374" spans="18:59" ht="15" customHeight="1">
      <c r="R374" s="8"/>
      <c r="S374" s="19"/>
      <c r="T374" s="19"/>
      <c r="U374" s="19"/>
      <c r="V374" s="19"/>
      <c r="W374" s="19"/>
      <c r="X374" s="19"/>
      <c r="Y374" s="8"/>
      <c r="Z374" s="10"/>
      <c r="AA374" s="10"/>
      <c r="AB374" s="23"/>
      <c r="AC374" s="161"/>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row>
    <row r="375" spans="18:59" ht="15" customHeight="1">
      <c r="R375" s="8"/>
      <c r="S375" s="19"/>
      <c r="T375" s="19"/>
      <c r="U375" s="19"/>
      <c r="V375" s="19"/>
      <c r="W375" s="19"/>
      <c r="X375" s="19"/>
      <c r="Y375" s="8"/>
      <c r="Z375" s="10"/>
      <c r="AA375" s="10"/>
      <c r="AB375" s="23"/>
      <c r="AC375" s="161"/>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row>
    <row r="376" spans="18:59" ht="15" customHeight="1">
      <c r="R376" s="8"/>
      <c r="S376" s="19"/>
      <c r="T376" s="19"/>
      <c r="U376" s="19"/>
      <c r="V376" s="19"/>
      <c r="W376" s="19"/>
      <c r="X376" s="19"/>
      <c r="Y376" s="8"/>
      <c r="Z376" s="10"/>
      <c r="AA376" s="10"/>
      <c r="AB376" s="23"/>
      <c r="AC376" s="161"/>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row>
    <row r="377" spans="18:59" ht="15" customHeight="1">
      <c r="R377" s="8"/>
      <c r="S377" s="19"/>
      <c r="T377" s="19"/>
      <c r="U377" s="19"/>
      <c r="V377" s="19"/>
      <c r="W377" s="19"/>
      <c r="X377" s="19"/>
      <c r="Y377" s="8"/>
      <c r="Z377" s="10"/>
      <c r="AA377" s="10"/>
      <c r="AB377" s="23"/>
      <c r="AC377" s="161"/>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row>
    <row r="378" spans="18:59" ht="15" customHeight="1">
      <c r="R378" s="8"/>
      <c r="S378" s="19"/>
      <c r="T378" s="19"/>
      <c r="U378" s="19"/>
      <c r="V378" s="19"/>
      <c r="W378" s="19"/>
      <c r="X378" s="19"/>
      <c r="Y378" s="8"/>
      <c r="Z378" s="10"/>
      <c r="AA378" s="10"/>
      <c r="AB378" s="23"/>
      <c r="AC378" s="161"/>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row>
    <row r="379" spans="18:59" ht="15" customHeight="1">
      <c r="R379" s="8"/>
      <c r="S379" s="19"/>
      <c r="T379" s="19"/>
      <c r="U379" s="19"/>
      <c r="V379" s="19"/>
      <c r="W379" s="19"/>
      <c r="X379" s="19"/>
      <c r="Y379" s="8"/>
      <c r="Z379" s="10"/>
      <c r="AA379" s="10"/>
      <c r="AB379" s="23"/>
      <c r="AC379" s="161"/>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row>
    <row r="380" spans="18:59" ht="15" customHeight="1">
      <c r="R380" s="8"/>
      <c r="S380" s="19"/>
      <c r="T380" s="19"/>
      <c r="U380" s="19"/>
      <c r="V380" s="19"/>
      <c r="W380" s="19"/>
      <c r="X380" s="19"/>
      <c r="Y380" s="8"/>
      <c r="Z380" s="10"/>
      <c r="AA380" s="10"/>
      <c r="AB380" s="23"/>
      <c r="AC380" s="161"/>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row>
    <row r="381" spans="18:59" ht="15" customHeight="1">
      <c r="R381" s="8"/>
      <c r="S381" s="19"/>
      <c r="T381" s="19"/>
      <c r="U381" s="19"/>
      <c r="V381" s="19"/>
      <c r="W381" s="19"/>
      <c r="X381" s="19"/>
      <c r="Y381" s="8"/>
      <c r="Z381" s="10"/>
      <c r="AA381" s="10"/>
      <c r="AB381" s="23"/>
      <c r="AC381" s="161"/>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row>
    <row r="382" spans="18:59" ht="15" customHeight="1">
      <c r="R382" s="8"/>
      <c r="S382" s="19"/>
      <c r="T382" s="19"/>
      <c r="U382" s="19"/>
      <c r="V382" s="19"/>
      <c r="W382" s="19"/>
      <c r="X382" s="19"/>
      <c r="Y382" s="8"/>
      <c r="Z382" s="10"/>
      <c r="AA382" s="10"/>
      <c r="AB382" s="23"/>
      <c r="AC382" s="161"/>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row>
    <row r="383" spans="18:59" ht="15" customHeight="1">
      <c r="R383" s="8"/>
      <c r="S383" s="19"/>
      <c r="T383" s="19"/>
      <c r="U383" s="19"/>
      <c r="V383" s="19"/>
      <c r="W383" s="19"/>
      <c r="X383" s="19"/>
      <c r="Y383" s="8"/>
      <c r="Z383" s="10"/>
      <c r="AA383" s="10"/>
      <c r="AB383" s="23"/>
      <c r="AC383" s="161"/>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row>
    <row r="384" spans="18:59" ht="15" customHeight="1">
      <c r="R384" s="8"/>
      <c r="S384" s="19"/>
      <c r="T384" s="19"/>
      <c r="U384" s="19"/>
      <c r="V384" s="19"/>
      <c r="W384" s="19"/>
      <c r="X384" s="19"/>
      <c r="Y384" s="8"/>
      <c r="Z384" s="10"/>
      <c r="AA384" s="10"/>
      <c r="AB384" s="23"/>
      <c r="AC384" s="161"/>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row>
    <row r="385" spans="18:59" ht="15" customHeight="1">
      <c r="R385" s="8"/>
      <c r="S385" s="19"/>
      <c r="T385" s="19"/>
      <c r="U385" s="19"/>
      <c r="V385" s="19"/>
      <c r="W385" s="19"/>
      <c r="X385" s="19"/>
      <c r="Y385" s="8"/>
      <c r="Z385" s="10"/>
      <c r="AA385" s="10"/>
      <c r="AB385" s="23"/>
      <c r="AC385" s="161"/>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row>
    <row r="386" spans="18:59" ht="15" customHeight="1">
      <c r="R386" s="8"/>
      <c r="S386" s="19"/>
      <c r="T386" s="19"/>
      <c r="U386" s="19"/>
      <c r="V386" s="19"/>
      <c r="W386" s="19"/>
      <c r="X386" s="19"/>
      <c r="Y386" s="8"/>
      <c r="Z386" s="10"/>
      <c r="AA386" s="10"/>
      <c r="AB386" s="23"/>
      <c r="AC386" s="161"/>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row>
    <row r="387" spans="18:59" ht="15" customHeight="1">
      <c r="R387" s="8"/>
      <c r="S387" s="19"/>
      <c r="T387" s="19"/>
      <c r="U387" s="19"/>
      <c r="V387" s="19"/>
      <c r="W387" s="19"/>
      <c r="X387" s="19"/>
      <c r="Y387" s="8"/>
      <c r="Z387" s="10"/>
      <c r="AA387" s="10"/>
      <c r="AB387" s="23"/>
      <c r="AC387" s="161"/>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row>
    <row r="388" spans="18:59" ht="15" customHeight="1">
      <c r="R388" s="8"/>
      <c r="S388" s="19"/>
      <c r="T388" s="19"/>
      <c r="U388" s="19"/>
      <c r="V388" s="19"/>
      <c r="W388" s="19"/>
      <c r="X388" s="19"/>
      <c r="Y388" s="8"/>
      <c r="Z388" s="10"/>
      <c r="AA388" s="10"/>
      <c r="AB388" s="23"/>
      <c r="AC388" s="161"/>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row>
    <row r="389" spans="18:59" ht="15" customHeight="1">
      <c r="R389" s="8"/>
      <c r="S389" s="19"/>
      <c r="T389" s="19"/>
      <c r="U389" s="19"/>
      <c r="V389" s="19"/>
      <c r="W389" s="19"/>
      <c r="X389" s="19"/>
      <c r="Y389" s="8"/>
      <c r="Z389" s="10"/>
      <c r="AA389" s="10"/>
      <c r="AB389" s="23"/>
      <c r="AC389" s="161"/>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row>
    <row r="390" spans="18:59" ht="15" customHeight="1">
      <c r="R390" s="8"/>
      <c r="S390" s="19"/>
      <c r="T390" s="19"/>
      <c r="U390" s="19"/>
      <c r="V390" s="19"/>
      <c r="W390" s="19"/>
      <c r="X390" s="19"/>
      <c r="Y390" s="8"/>
      <c r="Z390" s="10"/>
      <c r="AA390" s="10"/>
      <c r="AB390" s="23"/>
      <c r="AC390" s="161"/>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row>
    <row r="391" spans="18:59" ht="15" customHeight="1">
      <c r="R391" s="8"/>
      <c r="S391" s="19"/>
      <c r="T391" s="19"/>
      <c r="U391" s="19"/>
      <c r="V391" s="19"/>
      <c r="W391" s="19"/>
      <c r="X391" s="19"/>
      <c r="Y391" s="8"/>
      <c r="Z391" s="10"/>
      <c r="AA391" s="10"/>
      <c r="AB391" s="23"/>
      <c r="AC391" s="161"/>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row>
    <row r="392" spans="18:59" ht="15" customHeight="1">
      <c r="R392" s="8"/>
      <c r="S392" s="19"/>
      <c r="T392" s="19"/>
      <c r="U392" s="19"/>
      <c r="V392" s="19"/>
      <c r="W392" s="19"/>
      <c r="X392" s="19"/>
      <c r="Y392" s="8"/>
      <c r="Z392" s="10"/>
      <c r="AA392" s="10"/>
      <c r="AB392" s="23"/>
      <c r="AC392" s="161"/>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row>
    <row r="393" spans="18:59" ht="15" customHeight="1">
      <c r="R393" s="8"/>
      <c r="S393" s="19"/>
      <c r="T393" s="19"/>
      <c r="U393" s="19"/>
      <c r="V393" s="19"/>
      <c r="W393" s="19"/>
      <c r="X393" s="19"/>
      <c r="Y393" s="8"/>
      <c r="Z393" s="10"/>
      <c r="AA393" s="10"/>
      <c r="AB393" s="23"/>
      <c r="AC393" s="161"/>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row>
    <row r="394" spans="18:59" ht="15" customHeight="1">
      <c r="R394" s="8"/>
      <c r="S394" s="19"/>
      <c r="T394" s="19"/>
      <c r="U394" s="19"/>
      <c r="V394" s="19"/>
      <c r="W394" s="19"/>
      <c r="X394" s="19"/>
      <c r="Y394" s="8"/>
      <c r="Z394" s="10"/>
      <c r="AA394" s="10"/>
      <c r="AB394" s="23"/>
      <c r="AC394" s="161"/>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row>
    <row r="395" spans="18:59" ht="15" customHeight="1">
      <c r="R395" s="8"/>
      <c r="S395" s="19"/>
      <c r="T395" s="19"/>
      <c r="U395" s="19"/>
      <c r="V395" s="19"/>
      <c r="W395" s="19"/>
      <c r="X395" s="19"/>
      <c r="Y395" s="8"/>
      <c r="Z395" s="10"/>
      <c r="AA395" s="10"/>
      <c r="AB395" s="23"/>
      <c r="AC395" s="161"/>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row>
    <row r="396" spans="18:59" ht="15" customHeight="1">
      <c r="R396" s="8"/>
      <c r="S396" s="19"/>
      <c r="T396" s="19"/>
      <c r="U396" s="19"/>
      <c r="V396" s="19"/>
      <c r="W396" s="19"/>
      <c r="X396" s="19"/>
      <c r="Y396" s="8"/>
      <c r="Z396" s="10"/>
      <c r="AA396" s="10"/>
      <c r="AB396" s="23"/>
      <c r="AC396" s="161"/>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row>
    <row r="397" spans="18:59" ht="15" customHeight="1">
      <c r="R397" s="8"/>
      <c r="S397" s="19"/>
      <c r="T397" s="19"/>
      <c r="U397" s="19"/>
      <c r="V397" s="19"/>
      <c r="W397" s="19"/>
      <c r="X397" s="19"/>
      <c r="Y397" s="8"/>
      <c r="Z397" s="10"/>
      <c r="AA397" s="10"/>
      <c r="AB397" s="23"/>
      <c r="AC397" s="161"/>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row>
    <row r="398" spans="18:59" ht="15" customHeight="1">
      <c r="R398" s="8"/>
      <c r="S398" s="19"/>
      <c r="T398" s="19"/>
      <c r="U398" s="19"/>
      <c r="V398" s="19"/>
      <c r="W398" s="19"/>
      <c r="X398" s="19"/>
      <c r="Y398" s="8"/>
      <c r="Z398" s="10"/>
      <c r="AA398" s="10"/>
      <c r="AB398" s="23"/>
      <c r="AC398" s="161"/>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row>
    <row r="399" spans="18:59" ht="15" customHeight="1">
      <c r="S399" s="19"/>
      <c r="T399" s="19"/>
      <c r="U399" s="19"/>
      <c r="V399" s="19"/>
      <c r="W399" s="19"/>
      <c r="X399" s="19"/>
      <c r="Y399" s="8"/>
      <c r="Z399" s="10"/>
      <c r="AA399" s="10"/>
      <c r="AB399" s="23"/>
      <c r="AC399" s="161"/>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row>
    <row r="400" spans="18:59" ht="15" customHeight="1">
      <c r="S400" s="19"/>
      <c r="T400" s="19"/>
      <c r="U400" s="19"/>
      <c r="V400" s="19"/>
      <c r="W400" s="19"/>
      <c r="X400" s="19"/>
      <c r="Y400" s="8"/>
      <c r="Z400" s="10"/>
      <c r="AA400" s="10"/>
      <c r="AB400" s="23"/>
      <c r="AC400" s="161"/>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row>
    <row r="401" spans="19:59" ht="15" customHeight="1">
      <c r="S401" s="19"/>
      <c r="T401" s="19"/>
      <c r="U401" s="19"/>
      <c r="V401" s="19"/>
      <c r="W401" s="19"/>
      <c r="X401" s="19"/>
      <c r="Y401" s="8"/>
      <c r="Z401" s="10"/>
      <c r="AA401" s="10"/>
      <c r="AB401" s="23"/>
      <c r="AC401" s="161"/>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row>
    <row r="402" spans="19:59" ht="15" customHeight="1">
      <c r="S402" s="19"/>
      <c r="T402" s="19"/>
      <c r="U402" s="19"/>
      <c r="V402" s="19"/>
      <c r="W402" s="19"/>
      <c r="X402" s="19"/>
      <c r="Y402" s="8"/>
      <c r="Z402" s="10"/>
      <c r="AA402" s="10"/>
      <c r="AB402" s="23"/>
      <c r="AC402" s="161"/>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row>
    <row r="403" spans="19:59" ht="15" customHeight="1">
      <c r="S403" s="19"/>
      <c r="T403" s="19"/>
      <c r="U403" s="19"/>
      <c r="V403" s="19"/>
      <c r="W403" s="19"/>
      <c r="X403" s="19"/>
      <c r="Y403" s="8"/>
      <c r="Z403" s="10"/>
      <c r="AA403" s="10"/>
      <c r="AB403" s="23"/>
      <c r="AC403" s="161"/>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row>
    <row r="404" spans="19:59" ht="15" customHeight="1">
      <c r="S404" s="19"/>
      <c r="T404" s="19"/>
      <c r="U404" s="19"/>
      <c r="V404" s="19"/>
      <c r="W404" s="19"/>
      <c r="X404" s="19"/>
      <c r="Y404" s="8"/>
      <c r="Z404" s="10"/>
      <c r="AA404" s="10"/>
      <c r="AB404" s="23"/>
      <c r="AC404" s="161"/>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row>
    <row r="405" spans="19:59" ht="15" customHeight="1">
      <c r="S405" s="19"/>
      <c r="T405" s="19"/>
      <c r="U405" s="19"/>
      <c r="V405" s="19"/>
      <c r="W405" s="19"/>
      <c r="X405" s="19"/>
      <c r="Y405" s="8"/>
      <c r="Z405" s="10"/>
      <c r="AA405" s="10"/>
      <c r="AB405" s="23"/>
      <c r="AC405" s="161"/>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row>
    <row r="406" spans="19:59" ht="15" customHeight="1">
      <c r="S406" s="19"/>
      <c r="T406" s="19"/>
      <c r="U406" s="19"/>
      <c r="V406" s="19"/>
      <c r="W406" s="19"/>
      <c r="X406" s="19"/>
      <c r="Y406" s="8"/>
      <c r="Z406" s="10"/>
      <c r="AA406" s="10"/>
      <c r="AB406" s="23"/>
      <c r="AC406" s="161"/>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row>
    <row r="407" spans="19:59" ht="15" customHeight="1">
      <c r="S407" s="19"/>
      <c r="T407" s="19"/>
      <c r="U407" s="19"/>
      <c r="V407" s="19"/>
      <c r="W407" s="19"/>
      <c r="X407" s="19"/>
      <c r="Y407" s="8"/>
      <c r="Z407" s="10"/>
      <c r="AA407" s="10"/>
      <c r="AB407" s="23"/>
      <c r="AC407" s="161"/>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row>
    <row r="408" spans="19:59" ht="15" customHeight="1">
      <c r="S408" s="19"/>
      <c r="T408" s="19"/>
      <c r="U408" s="19"/>
      <c r="V408" s="19"/>
      <c r="W408" s="19"/>
      <c r="X408" s="19"/>
      <c r="Y408" s="8"/>
      <c r="Z408" s="10"/>
      <c r="AA408" s="10"/>
      <c r="AB408" s="23"/>
      <c r="AC408" s="161"/>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row>
    <row r="409" spans="19:59" ht="15" customHeight="1">
      <c r="S409" s="19"/>
      <c r="T409" s="19"/>
      <c r="U409" s="19"/>
      <c r="V409" s="19"/>
      <c r="W409" s="19"/>
      <c r="X409" s="19"/>
      <c r="Y409" s="8"/>
      <c r="Z409" s="10"/>
      <c r="AA409" s="10"/>
      <c r="AB409" s="23"/>
      <c r="AC409" s="161"/>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row>
    <row r="410" spans="19:59" ht="15" customHeight="1">
      <c r="S410" s="19"/>
      <c r="T410" s="19"/>
      <c r="U410" s="19"/>
      <c r="V410" s="19"/>
      <c r="W410" s="19"/>
      <c r="X410" s="19"/>
      <c r="Y410" s="8"/>
      <c r="Z410" s="10"/>
      <c r="AA410" s="10"/>
      <c r="AB410" s="23"/>
      <c r="AC410" s="161"/>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row>
    <row r="411" spans="19:59" ht="15" customHeight="1">
      <c r="S411" s="19"/>
      <c r="T411" s="19"/>
      <c r="U411" s="19"/>
      <c r="V411" s="19"/>
      <c r="W411" s="19"/>
      <c r="X411" s="19"/>
      <c r="Y411" s="8"/>
      <c r="Z411" s="10"/>
      <c r="AA411" s="10"/>
      <c r="AB411" s="23"/>
      <c r="AC411" s="161"/>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row>
    <row r="412" spans="19:59" ht="15" customHeight="1">
      <c r="S412" s="19"/>
      <c r="T412" s="19"/>
      <c r="U412" s="19"/>
      <c r="V412" s="19"/>
      <c r="W412" s="19"/>
      <c r="X412" s="19"/>
      <c r="Y412" s="8"/>
      <c r="Z412" s="10"/>
      <c r="AA412" s="10"/>
      <c r="AB412" s="23"/>
      <c r="AC412" s="161"/>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row>
    <row r="413" spans="19:59" ht="15" customHeight="1">
      <c r="S413" s="19"/>
      <c r="T413" s="19"/>
      <c r="U413" s="19"/>
      <c r="V413" s="19"/>
      <c r="W413" s="19"/>
      <c r="X413" s="19"/>
      <c r="Y413" s="8"/>
      <c r="Z413" s="10"/>
      <c r="AA413" s="10"/>
      <c r="AB413" s="23"/>
      <c r="AC413" s="161"/>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row>
    <row r="414" spans="19:59" ht="15" customHeight="1">
      <c r="S414" s="19"/>
      <c r="T414" s="19"/>
      <c r="U414" s="19"/>
      <c r="V414" s="19"/>
      <c r="W414" s="19"/>
      <c r="X414" s="19"/>
      <c r="Y414" s="8"/>
      <c r="Z414" s="10"/>
      <c r="AA414" s="10"/>
      <c r="AB414" s="23"/>
      <c r="AC414" s="161"/>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row>
    <row r="415" spans="19:59" ht="15" customHeight="1">
      <c r="S415" s="19"/>
      <c r="T415" s="19"/>
      <c r="U415" s="19"/>
      <c r="V415" s="19"/>
      <c r="W415" s="19"/>
      <c r="X415" s="19"/>
      <c r="Y415" s="8"/>
      <c r="Z415" s="10"/>
      <c r="AA415" s="10"/>
      <c r="AB415" s="23"/>
      <c r="AC415" s="161"/>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row>
    <row r="416" spans="19:59" ht="15" customHeight="1">
      <c r="S416" s="19"/>
      <c r="T416" s="19"/>
      <c r="U416" s="19"/>
      <c r="V416" s="19"/>
      <c r="W416" s="19"/>
      <c r="X416" s="19"/>
      <c r="Y416" s="8"/>
      <c r="Z416" s="10"/>
      <c r="AA416" s="10"/>
      <c r="AB416" s="23"/>
      <c r="AC416" s="161"/>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row>
    <row r="417" spans="19:59" ht="15" customHeight="1">
      <c r="S417" s="19"/>
      <c r="T417" s="19"/>
      <c r="U417" s="19"/>
      <c r="V417" s="19"/>
      <c r="W417" s="19"/>
      <c r="X417" s="19"/>
      <c r="Y417" s="8"/>
      <c r="Z417" s="10"/>
      <c r="AA417" s="10"/>
      <c r="AB417" s="23"/>
      <c r="AC417" s="161"/>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row>
    <row r="418" spans="19:59" ht="15" customHeight="1">
      <c r="S418" s="19"/>
      <c r="T418" s="19"/>
      <c r="U418" s="19"/>
      <c r="V418" s="19"/>
      <c r="W418" s="19"/>
      <c r="X418" s="19"/>
      <c r="Y418" s="8"/>
      <c r="Z418" s="10"/>
      <c r="AA418" s="10"/>
      <c r="AB418" s="23"/>
      <c r="AC418" s="161"/>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row>
    <row r="419" spans="19:59" ht="15" customHeight="1">
      <c r="S419" s="19"/>
      <c r="T419" s="19"/>
      <c r="U419" s="19"/>
      <c r="V419" s="19"/>
      <c r="W419" s="19"/>
      <c r="X419" s="19"/>
      <c r="Y419" s="8"/>
      <c r="Z419" s="10"/>
      <c r="AA419" s="10"/>
      <c r="AB419" s="23"/>
      <c r="AC419" s="161"/>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row>
    <row r="420" spans="19:59" ht="15" customHeight="1">
      <c r="S420" s="19"/>
      <c r="T420" s="19"/>
      <c r="U420" s="19"/>
      <c r="V420" s="19"/>
      <c r="W420" s="19"/>
      <c r="X420" s="19"/>
      <c r="Y420" s="8"/>
      <c r="Z420" s="10"/>
      <c r="AA420" s="10"/>
      <c r="AB420" s="23"/>
      <c r="AC420" s="161"/>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row>
    <row r="421" spans="19:59" ht="15" customHeight="1">
      <c r="S421" s="19"/>
      <c r="T421" s="19"/>
      <c r="U421" s="19"/>
      <c r="V421" s="19"/>
      <c r="W421" s="19"/>
      <c r="X421" s="19"/>
      <c r="Y421" s="8"/>
      <c r="Z421" s="10"/>
      <c r="AA421" s="10"/>
      <c r="AB421" s="23"/>
      <c r="AC421" s="161"/>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row>
    <row r="422" spans="19:59" ht="15" customHeight="1">
      <c r="S422" s="19"/>
      <c r="T422" s="19"/>
      <c r="U422" s="19"/>
      <c r="V422" s="19"/>
      <c r="W422" s="19"/>
      <c r="X422" s="19"/>
      <c r="Y422" s="8"/>
      <c r="Z422" s="10"/>
      <c r="AA422" s="10"/>
      <c r="AB422" s="23"/>
      <c r="AC422" s="161"/>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row>
    <row r="423" spans="19:59" ht="15" customHeight="1">
      <c r="S423" s="19"/>
      <c r="T423" s="19"/>
      <c r="U423" s="19"/>
      <c r="V423" s="19"/>
      <c r="W423" s="19"/>
      <c r="X423" s="19"/>
      <c r="Y423" s="8"/>
      <c r="Z423" s="10"/>
      <c r="AA423" s="10"/>
      <c r="AB423" s="23"/>
      <c r="AC423" s="161"/>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row>
    <row r="424" spans="19:59" ht="15" customHeight="1">
      <c r="S424" s="19"/>
      <c r="T424" s="19"/>
      <c r="U424" s="19"/>
      <c r="V424" s="19"/>
      <c r="W424" s="19"/>
      <c r="X424" s="19"/>
      <c r="Y424" s="8"/>
      <c r="Z424" s="10"/>
      <c r="AA424" s="10"/>
      <c r="AB424" s="23"/>
      <c r="AC424" s="161"/>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row>
    <row r="425" spans="19:59" ht="15" customHeight="1">
      <c r="S425" s="19"/>
      <c r="T425" s="19"/>
      <c r="U425" s="19"/>
      <c r="V425" s="19"/>
      <c r="W425" s="19"/>
      <c r="X425" s="19"/>
      <c r="Y425" s="8"/>
      <c r="Z425" s="10"/>
      <c r="AA425" s="10"/>
      <c r="AB425" s="23"/>
      <c r="AC425" s="161"/>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row>
    <row r="426" spans="19:59" ht="15" customHeight="1">
      <c r="S426" s="19"/>
      <c r="T426" s="19"/>
      <c r="U426" s="19"/>
      <c r="V426" s="19"/>
      <c r="W426" s="19"/>
      <c r="X426" s="19"/>
      <c r="Y426" s="8"/>
      <c r="Z426" s="10"/>
      <c r="AA426" s="10"/>
      <c r="AB426" s="23"/>
      <c r="AC426" s="161"/>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row>
    <row r="427" spans="19:59" ht="15" customHeight="1">
      <c r="S427" s="19"/>
      <c r="T427" s="19"/>
      <c r="U427" s="19"/>
      <c r="V427" s="19"/>
      <c r="W427" s="19"/>
      <c r="X427" s="19"/>
      <c r="Y427" s="8"/>
      <c r="Z427" s="10"/>
      <c r="AA427" s="10"/>
      <c r="AB427" s="23"/>
      <c r="AC427" s="161"/>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row>
    <row r="428" spans="19:59" ht="15" customHeight="1">
      <c r="S428" s="19"/>
      <c r="T428" s="19"/>
      <c r="U428" s="19"/>
      <c r="V428" s="19"/>
      <c r="W428" s="19"/>
      <c r="X428" s="19"/>
      <c r="Y428" s="8"/>
      <c r="Z428" s="10"/>
      <c r="AA428" s="10"/>
      <c r="AB428" s="23"/>
      <c r="AC428" s="161"/>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row>
    <row r="429" spans="19:59" ht="15" customHeight="1">
      <c r="S429" s="19"/>
      <c r="T429" s="19"/>
      <c r="U429" s="19"/>
      <c r="V429" s="19"/>
      <c r="W429" s="19"/>
      <c r="X429" s="19"/>
      <c r="Y429" s="8"/>
      <c r="Z429" s="10"/>
      <c r="AA429" s="10"/>
      <c r="AB429" s="23"/>
      <c r="AC429" s="161"/>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row>
    <row r="430" spans="19:59" ht="15" customHeight="1">
      <c r="S430" s="19"/>
      <c r="T430" s="19"/>
      <c r="U430" s="19"/>
      <c r="V430" s="19"/>
      <c r="W430" s="19"/>
      <c r="X430" s="19"/>
      <c r="Y430" s="8"/>
      <c r="Z430" s="10"/>
      <c r="AA430" s="10"/>
      <c r="AB430" s="23"/>
      <c r="AC430" s="161"/>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row>
    <row r="431" spans="19:59" ht="15" customHeight="1">
      <c r="S431" s="19"/>
      <c r="T431" s="19"/>
      <c r="U431" s="19"/>
      <c r="V431" s="19"/>
      <c r="W431" s="19"/>
      <c r="X431" s="19"/>
      <c r="Y431" s="8"/>
      <c r="Z431" s="10"/>
      <c r="AA431" s="10"/>
      <c r="AB431" s="23"/>
      <c r="AC431" s="161"/>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row>
    <row r="432" spans="19:59" ht="15" customHeight="1">
      <c r="S432" s="19"/>
      <c r="T432" s="19"/>
      <c r="U432" s="19"/>
      <c r="V432" s="19"/>
      <c r="W432" s="19"/>
      <c r="X432" s="19"/>
      <c r="Y432" s="8"/>
      <c r="Z432" s="10"/>
      <c r="AA432" s="10"/>
      <c r="AB432" s="23"/>
      <c r="AC432" s="161"/>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row>
    <row r="433" spans="18:59" ht="15" customHeight="1">
      <c r="S433" s="19"/>
      <c r="T433" s="19"/>
      <c r="U433" s="19"/>
      <c r="V433" s="19"/>
      <c r="W433" s="19"/>
      <c r="X433" s="19"/>
      <c r="Y433" s="8"/>
      <c r="Z433" s="10"/>
      <c r="AA433" s="10"/>
      <c r="AB433" s="23"/>
      <c r="AC433" s="161"/>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row>
    <row r="434" spans="18:59" ht="15" customHeight="1">
      <c r="S434" s="19"/>
      <c r="T434" s="19"/>
      <c r="U434" s="19"/>
      <c r="V434" s="19"/>
      <c r="W434" s="19"/>
      <c r="X434" s="19"/>
      <c r="Y434" s="8"/>
      <c r="Z434" s="10"/>
      <c r="AA434" s="10"/>
      <c r="AB434" s="23"/>
      <c r="AC434" s="161"/>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row>
    <row r="435" spans="18:59" ht="15" customHeight="1">
      <c r="S435" s="19"/>
      <c r="T435" s="19"/>
      <c r="U435" s="19"/>
      <c r="V435" s="19"/>
      <c r="W435" s="19"/>
      <c r="X435" s="19"/>
      <c r="Y435" s="8"/>
      <c r="Z435" s="10"/>
      <c r="AA435" s="10"/>
      <c r="AB435" s="23"/>
      <c r="AC435" s="161"/>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row>
    <row r="436" spans="18:59" ht="15" customHeight="1">
      <c r="S436" s="19"/>
      <c r="T436" s="19"/>
      <c r="U436" s="19"/>
      <c r="V436" s="19"/>
      <c r="W436" s="19"/>
      <c r="X436" s="19"/>
      <c r="Y436" s="8"/>
      <c r="Z436" s="10"/>
      <c r="AA436" s="10"/>
      <c r="AB436" s="23"/>
      <c r="AC436" s="161"/>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row>
    <row r="437" spans="18:59" ht="15" customHeight="1">
      <c r="S437" s="19"/>
      <c r="T437" s="19"/>
      <c r="U437" s="19"/>
      <c r="V437" s="19"/>
      <c r="W437" s="19"/>
      <c r="X437" s="19"/>
      <c r="Y437" s="8"/>
      <c r="Z437" s="10"/>
      <c r="AA437" s="10"/>
      <c r="AB437" s="23"/>
      <c r="AC437" s="161"/>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row>
    <row r="438" spans="18:59" ht="15" customHeight="1">
      <c r="S438" s="19"/>
      <c r="T438" s="19"/>
      <c r="U438" s="19"/>
      <c r="V438" s="19"/>
      <c r="W438" s="19"/>
      <c r="X438" s="19"/>
      <c r="Y438" s="8"/>
      <c r="Z438" s="10"/>
      <c r="AA438" s="10"/>
      <c r="AB438" s="23"/>
      <c r="AC438" s="161"/>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row>
    <row r="439" spans="18:59" ht="15" customHeight="1">
      <c r="S439" s="19"/>
      <c r="T439" s="19"/>
      <c r="U439" s="19"/>
      <c r="V439" s="19"/>
      <c r="W439" s="19"/>
      <c r="X439" s="19"/>
      <c r="Y439" s="8"/>
      <c r="Z439" s="10"/>
      <c r="AA439" s="10"/>
      <c r="AB439" s="23"/>
      <c r="AC439" s="161"/>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row>
    <row r="440" spans="18:59" ht="15" customHeight="1">
      <c r="S440" s="19"/>
      <c r="T440" s="19"/>
      <c r="U440" s="19"/>
      <c r="V440" s="19"/>
      <c r="W440" s="19"/>
      <c r="X440" s="19"/>
      <c r="Y440" s="8"/>
      <c r="Z440" s="10"/>
      <c r="AA440" s="10"/>
      <c r="AB440" s="23"/>
      <c r="AC440" s="161"/>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row>
    <row r="441" spans="18:59" ht="15" customHeight="1">
      <c r="S441" s="19"/>
      <c r="T441" s="19"/>
      <c r="U441" s="19"/>
      <c r="V441" s="19"/>
      <c r="W441" s="19"/>
      <c r="X441" s="19"/>
      <c r="Y441" s="8"/>
      <c r="Z441" s="10"/>
      <c r="AA441" s="10"/>
      <c r="AB441" s="23"/>
      <c r="AC441" s="161"/>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row>
    <row r="442" spans="18:59" ht="15" customHeight="1">
      <c r="S442" s="19"/>
      <c r="T442" s="19"/>
      <c r="U442" s="19"/>
      <c r="V442" s="19"/>
      <c r="W442" s="19"/>
      <c r="X442" s="19"/>
      <c r="Y442" s="8"/>
      <c r="Z442" s="10"/>
      <c r="AA442" s="10"/>
      <c r="AB442" s="23"/>
      <c r="AC442" s="161"/>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row>
    <row r="443" spans="18:59" ht="15" customHeight="1">
      <c r="S443" s="19"/>
      <c r="T443" s="19"/>
      <c r="U443" s="19"/>
      <c r="V443" s="19"/>
      <c r="W443" s="19"/>
      <c r="X443" s="19"/>
      <c r="Y443" s="8"/>
      <c r="Z443" s="10"/>
      <c r="AA443" s="10"/>
      <c r="AB443" s="23"/>
      <c r="AC443" s="161"/>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row>
    <row r="444" spans="18:59" ht="15" customHeight="1">
      <c r="S444" s="19"/>
      <c r="T444" s="19"/>
      <c r="U444" s="19"/>
      <c r="V444" s="19"/>
      <c r="W444" s="19"/>
      <c r="X444" s="19"/>
      <c r="Y444" s="8"/>
      <c r="Z444" s="10"/>
      <c r="AA444" s="10"/>
      <c r="AB444" s="23"/>
      <c r="AC444" s="161"/>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row>
    <row r="445" spans="18:59" ht="15" customHeight="1">
      <c r="S445" s="19"/>
      <c r="T445" s="19"/>
      <c r="U445" s="19"/>
      <c r="V445" s="19"/>
      <c r="W445" s="19"/>
      <c r="X445" s="19"/>
      <c r="Y445" s="8"/>
      <c r="Z445" s="10"/>
      <c r="AA445" s="10"/>
      <c r="AB445" s="23"/>
      <c r="AC445" s="161"/>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row>
    <row r="446" spans="18:59" ht="15" customHeight="1">
      <c r="R446" s="8"/>
      <c r="Y446" s="8"/>
      <c r="Z446" s="10"/>
      <c r="AA446" s="10"/>
      <c r="AB446" s="23"/>
      <c r="AC446" s="161"/>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row>
    <row r="447" spans="18:59" ht="15" customHeight="1">
      <c r="R447" s="8"/>
      <c r="Y447" s="8"/>
      <c r="Z447" s="10"/>
      <c r="AA447" s="10"/>
      <c r="AB447" s="23"/>
      <c r="AC447" s="161"/>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row>
    <row r="448" spans="18:59" ht="15" customHeight="1">
      <c r="R448" s="8"/>
      <c r="Y448" s="8"/>
      <c r="Z448" s="10"/>
      <c r="AA448" s="10"/>
      <c r="AB448" s="23"/>
      <c r="AC448" s="161"/>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row>
    <row r="449" spans="18:59" ht="15" customHeight="1">
      <c r="R449" s="8"/>
      <c r="Y449" s="8"/>
      <c r="Z449" s="10"/>
      <c r="AA449" s="10"/>
      <c r="AB449" s="23"/>
      <c r="AC449" s="161"/>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row>
    <row r="450" spans="18:59" ht="15" customHeight="1">
      <c r="R450" s="8"/>
      <c r="Y450" s="8"/>
      <c r="Z450" s="10"/>
      <c r="AA450" s="10"/>
      <c r="AB450" s="23"/>
      <c r="AC450" s="161"/>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row>
    <row r="451" spans="18:59" ht="15" customHeight="1">
      <c r="R451" s="8"/>
      <c r="Y451" s="8"/>
      <c r="Z451" s="10"/>
      <c r="AA451" s="10"/>
      <c r="AB451" s="23"/>
      <c r="AC451" s="161"/>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row>
    <row r="452" spans="18:59" ht="15" customHeight="1">
      <c r="R452" s="8"/>
      <c r="Y452" s="8"/>
      <c r="Z452" s="10"/>
      <c r="AA452" s="10"/>
      <c r="AB452" s="23"/>
      <c r="AC452" s="161"/>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row>
    <row r="453" spans="18:59" ht="15" customHeight="1">
      <c r="R453" s="8"/>
      <c r="Y453" s="8"/>
      <c r="Z453" s="10"/>
      <c r="AA453" s="10"/>
      <c r="AB453" s="23"/>
      <c r="AC453" s="161"/>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row>
    <row r="454" spans="18:59" ht="15" customHeight="1">
      <c r="R454" s="8"/>
      <c r="Y454" s="8"/>
      <c r="Z454" s="10"/>
      <c r="AA454" s="10"/>
      <c r="AB454" s="23"/>
      <c r="AC454" s="161"/>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row>
    <row r="455" spans="18:59" ht="15" customHeight="1">
      <c r="R455" s="8"/>
      <c r="Y455" s="8"/>
      <c r="Z455" s="10"/>
      <c r="AA455" s="10"/>
      <c r="AB455" s="23"/>
      <c r="AC455" s="161"/>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row>
    <row r="456" spans="18:59" ht="15" customHeight="1">
      <c r="R456" s="8"/>
      <c r="Y456" s="8"/>
      <c r="Z456" s="10"/>
      <c r="AA456" s="10"/>
      <c r="AB456" s="23"/>
      <c r="AC456" s="161"/>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row>
    <row r="457" spans="18:59" ht="15" customHeight="1">
      <c r="R457" s="8"/>
      <c r="Y457" s="8"/>
      <c r="Z457" s="10"/>
      <c r="AA457" s="10"/>
      <c r="AB457" s="23"/>
      <c r="AC457" s="161"/>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row>
    <row r="458" spans="18:59" ht="15" customHeight="1">
      <c r="R458" s="8"/>
      <c r="Y458" s="8"/>
      <c r="Z458" s="10"/>
      <c r="AA458" s="10"/>
      <c r="AB458" s="23"/>
      <c r="AC458" s="161"/>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row>
    <row r="459" spans="18:59" ht="15" customHeight="1">
      <c r="R459" s="8"/>
      <c r="Y459" s="8"/>
      <c r="Z459" s="10"/>
      <c r="AA459" s="10"/>
      <c r="AB459" s="23"/>
      <c r="AC459" s="161"/>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row>
    <row r="460" spans="18:59" ht="15" customHeight="1">
      <c r="R460" s="8"/>
      <c r="Y460" s="8"/>
      <c r="Z460" s="10"/>
      <c r="AA460" s="10"/>
      <c r="AB460" s="23"/>
      <c r="AC460" s="161"/>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row>
    <row r="461" spans="18:59" ht="15" customHeight="1">
      <c r="R461" s="8"/>
      <c r="Y461" s="8"/>
      <c r="Z461" s="10"/>
      <c r="AA461" s="10"/>
      <c r="AB461" s="23"/>
      <c r="AC461" s="161"/>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row>
    <row r="462" spans="18:59" ht="15" customHeight="1">
      <c r="R462" s="8"/>
      <c r="Y462" s="8"/>
      <c r="Z462" s="10"/>
      <c r="AA462" s="10"/>
      <c r="AB462" s="23"/>
      <c r="AC462" s="161"/>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row>
    <row r="463" spans="18:59" ht="15" customHeight="1">
      <c r="R463" s="8"/>
      <c r="Y463" s="8"/>
      <c r="Z463" s="10"/>
      <c r="AA463" s="10"/>
      <c r="AB463" s="23"/>
      <c r="AC463" s="161"/>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row>
    <row r="464" spans="18:59" ht="15" customHeight="1">
      <c r="R464" s="8"/>
      <c r="Y464" s="8"/>
      <c r="Z464" s="10"/>
      <c r="AA464" s="10"/>
      <c r="AB464" s="23"/>
      <c r="AC464" s="161"/>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row>
    <row r="465" spans="18:59" ht="15" customHeight="1">
      <c r="R465" s="8"/>
      <c r="Y465" s="8"/>
      <c r="Z465" s="10"/>
      <c r="AA465" s="10"/>
      <c r="AB465" s="23"/>
      <c r="AC465" s="161"/>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row>
    <row r="466" spans="18:59" ht="15" customHeight="1">
      <c r="R466" s="8"/>
      <c r="Y466" s="8"/>
      <c r="Z466" s="10"/>
      <c r="AA466" s="10"/>
      <c r="AB466" s="23"/>
      <c r="AC466" s="161"/>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row>
    <row r="467" spans="18:59" ht="15" customHeight="1">
      <c r="R467" s="8"/>
      <c r="Y467" s="8"/>
      <c r="Z467" s="10"/>
      <c r="AA467" s="10"/>
      <c r="AB467" s="23"/>
      <c r="AC467" s="161"/>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row>
    <row r="468" spans="18:59" ht="15" customHeight="1">
      <c r="R468" s="8"/>
      <c r="Y468" s="8"/>
      <c r="Z468" s="10"/>
      <c r="AA468" s="10"/>
      <c r="AB468" s="23"/>
      <c r="AC468" s="161"/>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row>
    <row r="469" spans="18:59" ht="15" customHeight="1">
      <c r="R469" s="8"/>
      <c r="Y469" s="8"/>
      <c r="Z469" s="10"/>
      <c r="AA469" s="10"/>
      <c r="AB469" s="23"/>
      <c r="AC469" s="161"/>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row>
    <row r="470" spans="18:59" ht="15" customHeight="1">
      <c r="R470" s="8"/>
      <c r="Y470" s="8"/>
      <c r="Z470" s="10"/>
      <c r="AA470" s="10"/>
      <c r="AB470" s="23"/>
      <c r="AC470" s="161"/>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row>
    <row r="471" spans="18:59" ht="15" customHeight="1">
      <c r="R471" s="8"/>
      <c r="Y471" s="8"/>
      <c r="Z471" s="10"/>
      <c r="AA471" s="10"/>
      <c r="AB471" s="23"/>
      <c r="AC471" s="161"/>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row>
    <row r="472" spans="18:59" ht="15" customHeight="1">
      <c r="R472" s="8"/>
      <c r="Y472" s="8"/>
      <c r="Z472" s="10"/>
      <c r="AA472" s="10"/>
      <c r="AB472" s="23"/>
      <c r="AC472" s="161"/>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row>
    <row r="473" spans="18:59" ht="15" customHeight="1">
      <c r="R473" s="8"/>
      <c r="Y473" s="8"/>
      <c r="Z473" s="10"/>
      <c r="AA473" s="10"/>
      <c r="AB473" s="23"/>
      <c r="AC473" s="161"/>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row>
    <row r="474" spans="18:59" ht="15" customHeight="1">
      <c r="R474" s="8"/>
      <c r="Y474" s="8"/>
      <c r="Z474" s="10"/>
      <c r="AA474" s="10"/>
      <c r="AB474" s="23"/>
      <c r="AC474" s="161"/>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row>
    <row r="475" spans="18:59" ht="15" customHeight="1">
      <c r="R475" s="8"/>
      <c r="Y475" s="8"/>
      <c r="Z475" s="10"/>
      <c r="AA475" s="10"/>
      <c r="AB475" s="23"/>
      <c r="AC475" s="161"/>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row>
    <row r="476" spans="18:59" ht="15" customHeight="1">
      <c r="R476" s="8"/>
      <c r="Y476" s="8"/>
      <c r="Z476" s="10"/>
      <c r="AA476" s="10"/>
      <c r="AB476" s="23"/>
      <c r="AC476" s="161"/>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row>
    <row r="477" spans="18:59" ht="15" customHeight="1">
      <c r="R477" s="8"/>
      <c r="Y477" s="8"/>
      <c r="Z477" s="10"/>
      <c r="AA477" s="10"/>
      <c r="AB477" s="23"/>
      <c r="AC477" s="161"/>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row>
    <row r="478" spans="18:59" ht="15" customHeight="1">
      <c r="R478" s="8"/>
      <c r="Y478" s="8"/>
      <c r="Z478" s="10"/>
      <c r="AA478" s="10"/>
      <c r="AB478" s="23"/>
      <c r="AC478" s="161"/>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row>
    <row r="479" spans="18:59" ht="15" customHeight="1">
      <c r="R479" s="8"/>
      <c r="Y479" s="8"/>
      <c r="Z479" s="10"/>
      <c r="AA479" s="10"/>
      <c r="AB479" s="23"/>
      <c r="AC479" s="161"/>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row>
    <row r="480" spans="18:59" ht="15" customHeight="1">
      <c r="R480" s="8"/>
      <c r="Y480" s="8"/>
      <c r="Z480" s="10"/>
      <c r="AA480" s="10"/>
      <c r="AB480" s="23"/>
      <c r="AC480" s="161"/>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row>
    <row r="481" spans="18:59" ht="15" customHeight="1">
      <c r="R481" s="8"/>
      <c r="Y481" s="8"/>
      <c r="Z481" s="10"/>
      <c r="AA481" s="10"/>
      <c r="AB481" s="23"/>
      <c r="AC481" s="161"/>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row>
    <row r="482" spans="18:59" ht="15" customHeight="1">
      <c r="R482" s="8"/>
      <c r="Y482" s="8"/>
      <c r="Z482" s="10"/>
      <c r="AA482" s="10"/>
      <c r="AB482" s="23"/>
      <c r="AC482" s="161"/>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row>
    <row r="483" spans="18:59" ht="15" customHeight="1">
      <c r="R483" s="8"/>
      <c r="Y483" s="8"/>
      <c r="Z483" s="10"/>
      <c r="AA483" s="10"/>
      <c r="AB483" s="23"/>
      <c r="AC483" s="161"/>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row>
    <row r="484" spans="18:59" ht="15" customHeight="1">
      <c r="R484" s="8"/>
      <c r="Y484" s="8"/>
      <c r="Z484" s="10"/>
      <c r="AA484" s="10"/>
      <c r="AB484" s="23"/>
      <c r="AC484" s="161"/>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row>
    <row r="485" spans="18:59" ht="15" customHeight="1">
      <c r="R485" s="8"/>
      <c r="Y485" s="8"/>
      <c r="Z485" s="10"/>
      <c r="AA485" s="10"/>
      <c r="AB485" s="23"/>
      <c r="AC485" s="161"/>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row>
    <row r="486" spans="18:59" ht="15" customHeight="1">
      <c r="R486" s="8"/>
      <c r="Y486" s="8"/>
      <c r="Z486" s="10"/>
      <c r="AA486" s="10"/>
      <c r="AB486" s="23"/>
      <c r="AC486" s="161"/>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row>
    <row r="487" spans="18:59" ht="15" customHeight="1">
      <c r="R487" s="8"/>
      <c r="Y487" s="8"/>
      <c r="Z487" s="10"/>
      <c r="AA487" s="10"/>
      <c r="AB487" s="23"/>
      <c r="AC487" s="161"/>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row>
    <row r="488" spans="18:59" ht="15" customHeight="1">
      <c r="R488" s="8"/>
      <c r="Y488" s="8"/>
      <c r="Z488" s="10"/>
      <c r="AA488" s="10"/>
      <c r="AB488" s="23"/>
      <c r="AC488" s="161"/>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row>
    <row r="489" spans="18:59" ht="15" customHeight="1">
      <c r="R489" s="8"/>
      <c r="Y489" s="8"/>
      <c r="Z489" s="10"/>
      <c r="AA489" s="10"/>
      <c r="AB489" s="23"/>
      <c r="AC489" s="161"/>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row>
    <row r="490" spans="18:59" ht="15" customHeight="1">
      <c r="R490" s="8"/>
      <c r="Y490" s="8"/>
      <c r="Z490" s="10"/>
      <c r="AA490" s="10"/>
      <c r="AB490" s="23"/>
      <c r="AC490" s="161"/>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row>
    <row r="491" spans="18:59" ht="15" customHeight="1">
      <c r="R491" s="8"/>
      <c r="Y491" s="8"/>
      <c r="Z491" s="10"/>
      <c r="AA491" s="10"/>
      <c r="AB491" s="23"/>
      <c r="AC491" s="161"/>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row>
    <row r="492" spans="18:59" ht="15" customHeight="1">
      <c r="R492" s="8"/>
      <c r="Y492" s="8"/>
      <c r="Z492" s="10"/>
      <c r="AA492" s="10"/>
      <c r="AB492" s="23"/>
      <c r="AC492" s="161"/>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row>
    <row r="493" spans="18:59" ht="15" customHeight="1">
      <c r="R493" s="8"/>
      <c r="Y493" s="8"/>
      <c r="Z493" s="10"/>
      <c r="AA493" s="10"/>
      <c r="AB493" s="23"/>
      <c r="AC493" s="265"/>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row>
    <row r="494" spans="18:59" ht="15" customHeight="1">
      <c r="R494" s="8"/>
      <c r="Y494" s="8"/>
      <c r="Z494" s="10"/>
      <c r="AA494" s="10"/>
      <c r="AB494" s="23"/>
      <c r="AC494" s="265"/>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row>
    <row r="495" spans="18:59" ht="15" customHeight="1">
      <c r="R495" s="8"/>
      <c r="Y495" s="8"/>
      <c r="Z495" s="10"/>
      <c r="AA495" s="10"/>
      <c r="AB495" s="23"/>
      <c r="AC495" s="265"/>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row>
    <row r="496" spans="18:59" ht="15" customHeight="1">
      <c r="R496" s="8"/>
      <c r="Y496" s="8"/>
      <c r="Z496" s="10"/>
      <c r="AA496" s="10"/>
      <c r="AB496" s="23"/>
      <c r="AC496" s="265"/>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row>
    <row r="497" spans="18:59" ht="15" customHeight="1">
      <c r="R497" s="8"/>
      <c r="Y497" s="8"/>
      <c r="Z497" s="10"/>
      <c r="AA497" s="10"/>
      <c r="AB497" s="23"/>
      <c r="AC497" s="265"/>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row>
    <row r="498" spans="18:59" ht="15" customHeight="1">
      <c r="R498" s="8"/>
      <c r="Y498" s="8"/>
      <c r="Z498" s="10"/>
      <c r="AA498" s="10"/>
      <c r="AB498" s="23"/>
      <c r="AC498" s="265"/>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row>
    <row r="499" spans="18:59" ht="15" customHeight="1">
      <c r="R499" s="8"/>
      <c r="Y499" s="8"/>
      <c r="Z499" s="10"/>
      <c r="AA499" s="10"/>
      <c r="AB499" s="23"/>
      <c r="AC499" s="265"/>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row>
    <row r="500" spans="18:59" ht="15" customHeight="1">
      <c r="R500" s="8"/>
      <c r="Y500" s="8"/>
      <c r="Z500" s="10"/>
      <c r="AA500" s="10"/>
      <c r="AB500" s="23"/>
      <c r="AC500" s="265"/>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row>
    <row r="501" spans="18:59" ht="15" customHeight="1">
      <c r="R501" s="8"/>
      <c r="Y501" s="8"/>
      <c r="Z501" s="10"/>
      <c r="AA501" s="10"/>
      <c r="AB501" s="23"/>
      <c r="AC501" s="265"/>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row>
    <row r="502" spans="18:59" ht="15" customHeight="1">
      <c r="R502" s="8"/>
      <c r="Y502" s="8"/>
      <c r="Z502" s="10"/>
      <c r="AA502" s="10"/>
      <c r="AB502" s="23"/>
      <c r="AC502" s="265"/>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row>
    <row r="503" spans="18:59" ht="15" customHeight="1">
      <c r="R503" s="8"/>
      <c r="Y503" s="8"/>
      <c r="Z503" s="10"/>
      <c r="AA503" s="10"/>
      <c r="AB503" s="23"/>
      <c r="AC503" s="265"/>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row>
    <row r="504" spans="18:59" ht="15" customHeight="1">
      <c r="R504" s="8"/>
      <c r="Y504" s="8"/>
      <c r="Z504" s="10"/>
      <c r="AA504" s="10"/>
      <c r="AB504" s="23"/>
      <c r="AC504" s="265"/>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row>
    <row r="505" spans="18:59" ht="15" customHeight="1">
      <c r="R505" s="8"/>
      <c r="Y505" s="8"/>
      <c r="Z505" s="10"/>
      <c r="AA505" s="10"/>
      <c r="AB505" s="23"/>
      <c r="AC505" s="265"/>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row>
    <row r="506" spans="18:59" ht="15" customHeight="1">
      <c r="R506" s="8"/>
      <c r="Y506" s="8"/>
      <c r="Z506" s="10"/>
      <c r="AA506" s="10"/>
      <c r="AB506" s="23"/>
      <c r="AC506" s="265"/>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row>
    <row r="507" spans="18:59" ht="15" customHeight="1">
      <c r="R507" s="8"/>
      <c r="Y507" s="8"/>
      <c r="Z507" s="10"/>
      <c r="AA507" s="10"/>
      <c r="AB507" s="23"/>
      <c r="AC507" s="265"/>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row>
    <row r="508" spans="18:59" ht="15" customHeight="1">
      <c r="R508" s="8"/>
      <c r="Y508" s="8"/>
      <c r="Z508" s="10"/>
      <c r="AA508" s="10"/>
      <c r="AB508" s="23"/>
      <c r="AC508" s="265"/>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row>
    <row r="509" spans="18:59" ht="15" customHeight="1">
      <c r="R509" s="8"/>
      <c r="Y509" s="8"/>
      <c r="Z509" s="10"/>
      <c r="AA509" s="10"/>
      <c r="AB509" s="23"/>
      <c r="AC509" s="265"/>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row>
    <row r="510" spans="18:59" ht="15" customHeight="1">
      <c r="R510" s="8"/>
      <c r="Y510" s="8"/>
      <c r="Z510" s="10"/>
      <c r="AA510" s="10"/>
      <c r="AB510" s="23"/>
      <c r="AC510" s="265"/>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row>
    <row r="511" spans="18:59" ht="15" customHeight="1">
      <c r="R511" s="8"/>
      <c r="Y511" s="8"/>
      <c r="Z511" s="10"/>
      <c r="AA511" s="10"/>
      <c r="AB511" s="23"/>
      <c r="AC511" s="265"/>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row>
    <row r="512" spans="18:59" ht="15" customHeight="1">
      <c r="R512" s="8"/>
      <c r="Y512" s="8"/>
      <c r="Z512" s="10"/>
      <c r="AA512" s="10"/>
      <c r="AB512" s="23"/>
      <c r="AC512" s="265"/>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row>
    <row r="513" spans="18:59" ht="15" customHeight="1">
      <c r="R513" s="8"/>
      <c r="Y513" s="8"/>
      <c r="Z513" s="10"/>
      <c r="AA513" s="10"/>
      <c r="AB513" s="23"/>
      <c r="AC513" s="265"/>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row>
    <row r="514" spans="18:59" ht="15" customHeight="1">
      <c r="R514" s="8"/>
      <c r="Y514" s="8"/>
      <c r="Z514" s="10"/>
      <c r="AA514" s="10"/>
      <c r="AB514" s="23"/>
      <c r="AC514" s="265"/>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row>
    <row r="515" spans="18:59" ht="15" customHeight="1">
      <c r="R515" s="8"/>
      <c r="Y515" s="8"/>
      <c r="Z515" s="10"/>
      <c r="AA515" s="10"/>
      <c r="AB515" s="23"/>
      <c r="AC515" s="265"/>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row>
    <row r="516" spans="18:59" ht="15" customHeight="1">
      <c r="R516" s="8"/>
      <c r="Y516" s="8"/>
      <c r="Z516" s="10"/>
      <c r="AA516" s="10"/>
      <c r="AB516" s="23"/>
      <c r="AC516" s="265"/>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row>
    <row r="517" spans="18:59" ht="15" customHeight="1">
      <c r="R517" s="8"/>
      <c r="Y517" s="8"/>
      <c r="Z517" s="10"/>
      <c r="AA517" s="10"/>
      <c r="AB517" s="23"/>
      <c r="AC517" s="265"/>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row>
    <row r="518" spans="18:59" ht="15" customHeight="1">
      <c r="R518" s="8"/>
      <c r="Y518" s="8"/>
      <c r="Z518" s="10"/>
      <c r="AA518" s="10"/>
      <c r="AB518" s="23"/>
      <c r="AC518" s="265"/>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row>
    <row r="519" spans="18:59" ht="15" customHeight="1">
      <c r="R519" s="8"/>
      <c r="Y519" s="8"/>
      <c r="Z519" s="10"/>
      <c r="AA519" s="10"/>
      <c r="AB519" s="23"/>
      <c r="AC519" s="265"/>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row>
    <row r="520" spans="18:59" ht="15" customHeight="1">
      <c r="R520" s="8"/>
      <c r="Y520" s="8"/>
      <c r="Z520" s="10"/>
      <c r="AA520" s="10"/>
      <c r="AB520" s="23"/>
      <c r="AC520" s="265"/>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row>
    <row r="521" spans="18:59" ht="15" customHeight="1">
      <c r="R521" s="8"/>
      <c r="Y521" s="8"/>
      <c r="Z521" s="10"/>
      <c r="AA521" s="10"/>
      <c r="AB521" s="23"/>
      <c r="AC521" s="265"/>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row>
    <row r="522" spans="18:59" ht="15" customHeight="1">
      <c r="R522" s="8"/>
      <c r="Y522" s="8"/>
      <c r="Z522" s="10"/>
      <c r="AA522" s="10"/>
      <c r="AB522" s="23"/>
      <c r="AC522" s="265"/>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row>
    <row r="523" spans="18:59" ht="15" customHeight="1">
      <c r="R523" s="8"/>
      <c r="Y523" s="8"/>
      <c r="Z523" s="10"/>
      <c r="AA523" s="10"/>
      <c r="AB523" s="23"/>
      <c r="AC523" s="265"/>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row>
    <row r="524" spans="18:59" ht="15" customHeight="1">
      <c r="R524" s="8"/>
      <c r="Y524" s="8"/>
      <c r="Z524" s="10"/>
      <c r="AA524" s="10"/>
      <c r="AB524" s="23"/>
      <c r="AC524" s="265"/>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row>
    <row r="525" spans="18:59" ht="15" customHeight="1">
      <c r="R525" s="8"/>
      <c r="Y525" s="8"/>
      <c r="Z525" s="10"/>
      <c r="AA525" s="10"/>
      <c r="AB525" s="23"/>
      <c r="AC525" s="265"/>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row>
    <row r="526" spans="18:59" ht="15" customHeight="1">
      <c r="R526" s="8"/>
      <c r="Y526" s="8"/>
      <c r="Z526" s="10"/>
      <c r="AA526" s="10"/>
      <c r="AB526" s="23"/>
      <c r="AC526" s="265"/>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row>
    <row r="527" spans="18:59" ht="15" customHeight="1">
      <c r="R527" s="8"/>
      <c r="Y527" s="8"/>
      <c r="Z527" s="10"/>
      <c r="AA527" s="10"/>
      <c r="AB527" s="23"/>
      <c r="AC527" s="265"/>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row>
    <row r="528" spans="18:59" ht="15" customHeight="1">
      <c r="R528" s="8"/>
      <c r="Y528" s="8"/>
      <c r="Z528" s="10"/>
      <c r="AA528" s="10"/>
      <c r="AB528" s="23"/>
      <c r="AC528" s="265"/>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row>
    <row r="529" spans="18:59" ht="15" customHeight="1">
      <c r="R529" s="8"/>
      <c r="Y529" s="8"/>
      <c r="Z529" s="10"/>
      <c r="AA529" s="10"/>
      <c r="AB529" s="23"/>
      <c r="AC529" s="265"/>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row>
    <row r="530" spans="18:59" ht="15" customHeight="1">
      <c r="R530" s="8"/>
      <c r="Y530" s="8"/>
      <c r="Z530" s="10"/>
      <c r="AA530" s="10"/>
      <c r="AB530" s="23"/>
      <c r="AC530" s="265"/>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row>
    <row r="531" spans="18:59" ht="15" customHeight="1">
      <c r="R531" s="8"/>
      <c r="Y531" s="8"/>
      <c r="Z531" s="10"/>
      <c r="AA531" s="10"/>
      <c r="AB531" s="23"/>
      <c r="AC531" s="265"/>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row>
    <row r="532" spans="18:59" ht="15" customHeight="1">
      <c r="R532" s="8"/>
      <c r="Y532" s="8"/>
      <c r="Z532" s="10"/>
      <c r="AA532" s="10"/>
      <c r="AB532" s="23"/>
      <c r="AC532" s="265"/>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row>
    <row r="533" spans="18:59" ht="15" customHeight="1">
      <c r="R533" s="8"/>
      <c r="Y533" s="8"/>
      <c r="Z533" s="10"/>
      <c r="AA533" s="10"/>
      <c r="AB533" s="23"/>
      <c r="AC533" s="265"/>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row>
    <row r="534" spans="18:59" ht="15" customHeight="1">
      <c r="R534" s="8"/>
      <c r="Y534" s="8"/>
      <c r="Z534" s="10"/>
      <c r="AA534" s="10"/>
      <c r="AB534" s="23"/>
      <c r="AC534" s="265"/>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row>
    <row r="535" spans="18:59" ht="15" customHeight="1">
      <c r="R535" s="8"/>
      <c r="Y535" s="8"/>
      <c r="Z535" s="10"/>
      <c r="AA535" s="10"/>
      <c r="AB535" s="23"/>
      <c r="AC535" s="265"/>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row>
    <row r="536" spans="18:59" ht="15" customHeight="1">
      <c r="R536" s="8"/>
      <c r="Y536" s="8"/>
      <c r="Z536" s="10"/>
      <c r="AA536" s="10"/>
      <c r="AB536" s="23"/>
      <c r="AC536" s="265"/>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row>
    <row r="537" spans="18:59" ht="15" customHeight="1">
      <c r="R537" s="8"/>
      <c r="Y537" s="8"/>
      <c r="Z537" s="10"/>
      <c r="AA537" s="10"/>
      <c r="AB537" s="23"/>
      <c r="AC537" s="265"/>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row>
    <row r="538" spans="18:59" ht="15" customHeight="1">
      <c r="R538" s="8"/>
      <c r="Y538" s="8"/>
      <c r="Z538" s="10"/>
      <c r="AA538" s="10"/>
      <c r="AB538" s="23"/>
      <c r="AC538" s="265"/>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row>
    <row r="539" spans="18:59" ht="15" customHeight="1">
      <c r="R539" s="8"/>
      <c r="Y539" s="8"/>
      <c r="Z539" s="10"/>
      <c r="AA539" s="10"/>
      <c r="AB539" s="23"/>
      <c r="AC539" s="265"/>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row>
    <row r="540" spans="18:59" ht="15" customHeight="1">
      <c r="R540" s="8"/>
      <c r="Y540" s="8"/>
      <c r="Z540" s="10"/>
      <c r="AA540" s="10"/>
      <c r="AB540" s="23"/>
      <c r="AC540" s="265"/>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row>
    <row r="541" spans="18:59" ht="15" customHeight="1">
      <c r="R541" s="8"/>
      <c r="Y541" s="8"/>
      <c r="Z541" s="10"/>
      <c r="AA541" s="10"/>
      <c r="AB541" s="23"/>
      <c r="AC541" s="265"/>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row>
    <row r="542" spans="18:59" ht="15" customHeight="1">
      <c r="R542" s="8"/>
      <c r="Y542" s="8"/>
      <c r="Z542" s="10"/>
      <c r="AA542" s="10"/>
      <c r="AB542" s="23"/>
      <c r="AC542" s="265"/>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row>
    <row r="543" spans="18:59" ht="15" customHeight="1">
      <c r="R543" s="8"/>
      <c r="Y543" s="8"/>
      <c r="Z543" s="10"/>
      <c r="AA543" s="10"/>
      <c r="AB543" s="23"/>
      <c r="AC543" s="265"/>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row>
    <row r="544" spans="18:59" ht="15" customHeight="1">
      <c r="R544" s="8"/>
      <c r="Y544" s="8"/>
      <c r="Z544" s="10"/>
      <c r="AA544" s="10"/>
      <c r="AB544" s="23"/>
      <c r="AC544" s="265"/>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row>
    <row r="545" spans="18:59" ht="15" customHeight="1">
      <c r="R545" s="8"/>
      <c r="Y545" s="8"/>
      <c r="Z545" s="10"/>
      <c r="AA545" s="10"/>
      <c r="AB545" s="23"/>
      <c r="AC545" s="265"/>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row>
    <row r="546" spans="18:59" ht="15" customHeight="1">
      <c r="R546" s="8"/>
      <c r="Y546" s="8"/>
      <c r="Z546" s="10"/>
      <c r="AA546" s="10"/>
      <c r="AB546" s="23"/>
      <c r="AC546" s="265"/>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row>
    <row r="547" spans="18:59" ht="15" customHeight="1">
      <c r="R547" s="8"/>
      <c r="Y547" s="8"/>
      <c r="Z547" s="10"/>
      <c r="AA547" s="10"/>
      <c r="AB547" s="23"/>
      <c r="AC547" s="265"/>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row>
    <row r="548" spans="18:59" ht="15" customHeight="1">
      <c r="R548" s="8"/>
      <c r="Y548" s="8"/>
      <c r="Z548" s="10"/>
      <c r="AA548" s="10"/>
      <c r="AB548" s="23"/>
      <c r="AC548" s="265"/>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row>
    <row r="549" spans="18:59" ht="15" customHeight="1">
      <c r="R549" s="8"/>
      <c r="Y549" s="8"/>
      <c r="Z549" s="10"/>
      <c r="AA549" s="10"/>
      <c r="AB549" s="23"/>
      <c r="AC549" s="265"/>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row>
    <row r="550" spans="18:59" ht="15" customHeight="1">
      <c r="R550" s="8"/>
      <c r="Y550" s="8"/>
      <c r="Z550" s="10"/>
      <c r="AA550" s="10"/>
      <c r="AB550" s="23"/>
      <c r="AC550" s="265"/>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row>
    <row r="551" spans="18:59" ht="15" customHeight="1">
      <c r="R551" s="8"/>
      <c r="Z551" s="8"/>
      <c r="AA551" s="10"/>
      <c r="AB551" s="10"/>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row>
    <row r="552" spans="18:59" ht="15" customHeight="1">
      <c r="R552" s="8"/>
      <c r="Z552" s="8"/>
      <c r="AA552" s="10"/>
      <c r="AB552" s="10"/>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row>
    <row r="553" spans="18:59" ht="15" customHeight="1">
      <c r="R553" s="8"/>
      <c r="Z553" s="8"/>
      <c r="AA553" s="10"/>
      <c r="AB553" s="10"/>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row>
    <row r="554" spans="18:59" ht="15" customHeight="1">
      <c r="R554" s="8"/>
      <c r="Z554" s="8"/>
      <c r="AA554" s="10"/>
      <c r="AB554" s="10"/>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row>
    <row r="555" spans="18:59" ht="15" customHeight="1">
      <c r="R555" s="8"/>
      <c r="Z555" s="8"/>
      <c r="AA555" s="10"/>
      <c r="AB555" s="10"/>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row>
    <row r="556" spans="18:59" ht="15" customHeight="1">
      <c r="R556" s="8"/>
      <c r="Z556" s="8"/>
      <c r="AA556" s="10"/>
      <c r="AB556" s="10"/>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row>
    <row r="557" spans="18:59" ht="15" customHeight="1">
      <c r="R557" s="8"/>
    </row>
    <row r="558" spans="18:59" ht="15" customHeight="1">
      <c r="R558" s="8"/>
    </row>
    <row r="559" spans="18:59" ht="15" customHeight="1">
      <c r="R559" s="8"/>
    </row>
    <row r="560" spans="18:59" ht="15" customHeight="1">
      <c r="R560" s="8"/>
    </row>
    <row r="561" spans="18:18" ht="15" customHeight="1">
      <c r="R561" s="8"/>
    </row>
    <row r="562" spans="18:18" ht="15" customHeight="1">
      <c r="R562" s="8"/>
    </row>
    <row r="563" spans="18:18" ht="15" customHeight="1">
      <c r="R563" s="8"/>
    </row>
    <row r="564" spans="18:18" ht="15" customHeight="1">
      <c r="R564" s="8"/>
    </row>
    <row r="565" spans="18:18" ht="15" customHeight="1">
      <c r="R565" s="8"/>
    </row>
    <row r="566" spans="18:18" ht="15" customHeight="1">
      <c r="R566" s="8"/>
    </row>
    <row r="567" spans="18:18" ht="15" customHeight="1">
      <c r="R567" s="8"/>
    </row>
    <row r="568" spans="18:18" ht="15" customHeight="1">
      <c r="R568" s="8"/>
    </row>
    <row r="569" spans="18:18" ht="15" customHeight="1">
      <c r="R569" s="8"/>
    </row>
    <row r="570" spans="18:18" ht="15" customHeight="1">
      <c r="R570" s="8"/>
    </row>
    <row r="571" spans="18:18" ht="15" customHeight="1">
      <c r="R571" s="8"/>
    </row>
    <row r="572" spans="18:18" ht="15" customHeight="1">
      <c r="R572" s="8"/>
    </row>
    <row r="573" spans="18:18" ht="15" customHeight="1">
      <c r="R573" s="8"/>
    </row>
    <row r="574" spans="18:18" ht="15" customHeight="1">
      <c r="R574" s="8"/>
    </row>
    <row r="575" spans="18:18" ht="15" customHeight="1">
      <c r="R575" s="8"/>
    </row>
    <row r="576" spans="18:18" ht="15" customHeight="1">
      <c r="R576" s="8"/>
    </row>
    <row r="577" spans="18:18" ht="15" customHeight="1">
      <c r="R577" s="8"/>
    </row>
    <row r="578" spans="18:18" ht="15" customHeight="1">
      <c r="R578" s="8"/>
    </row>
    <row r="579" spans="18:18" ht="15" customHeight="1">
      <c r="R579" s="8"/>
    </row>
    <row r="580" spans="18:18" ht="15" customHeight="1">
      <c r="R580" s="8"/>
    </row>
    <row r="581" spans="18:18" ht="15" customHeight="1">
      <c r="R581" s="8"/>
    </row>
    <row r="582" spans="18:18" ht="15" customHeight="1">
      <c r="R582" s="8"/>
    </row>
    <row r="583" spans="18:18" ht="15" customHeight="1">
      <c r="R583" s="8"/>
    </row>
    <row r="584" spans="18:18" ht="15" customHeight="1">
      <c r="R584" s="8"/>
    </row>
    <row r="585" spans="18:18" ht="15" customHeight="1">
      <c r="R585" s="8"/>
    </row>
    <row r="586" spans="18:18" ht="15" customHeight="1">
      <c r="R586" s="8"/>
    </row>
    <row r="587" spans="18:18" ht="15" customHeight="1">
      <c r="R587" s="8"/>
    </row>
    <row r="588" spans="18:18" ht="15" customHeight="1">
      <c r="R588" s="8"/>
    </row>
    <row r="589" spans="18:18" ht="15" customHeight="1">
      <c r="R589" s="8"/>
    </row>
    <row r="590" spans="18:18" ht="15" customHeight="1">
      <c r="R590" s="8"/>
    </row>
    <row r="591" spans="18:18" ht="15" customHeight="1">
      <c r="R591" s="8"/>
    </row>
    <row r="592" spans="18:18" ht="15" customHeight="1">
      <c r="R592" s="8"/>
    </row>
    <row r="593" spans="18:18" ht="15" customHeight="1">
      <c r="R593" s="8"/>
    </row>
    <row r="594" spans="18:18" ht="15" customHeight="1">
      <c r="R594" s="8"/>
    </row>
    <row r="595" spans="18:18" ht="15" customHeight="1">
      <c r="R595" s="8"/>
    </row>
    <row r="596" spans="18:18" ht="15" customHeight="1">
      <c r="R596" s="8"/>
    </row>
    <row r="597" spans="18:18" ht="15" customHeight="1">
      <c r="R597" s="8"/>
    </row>
  </sheetData>
  <autoFilter ref="A3:AE317">
    <filterColumn colId="15">
      <filters blank="1"/>
    </filterColumn>
  </autoFilter>
  <mergeCells count="2095">
    <mergeCell ref="J295:J297"/>
    <mergeCell ref="K157:K159"/>
    <mergeCell ref="N172:N174"/>
    <mergeCell ref="O169:O171"/>
    <mergeCell ref="P193:P195"/>
    <mergeCell ref="Q193:Q195"/>
    <mergeCell ref="J163:J165"/>
    <mergeCell ref="N268:N270"/>
    <mergeCell ref="J268:J270"/>
    <mergeCell ref="P199:P202"/>
    <mergeCell ref="P190:P192"/>
    <mergeCell ref="P196:P198"/>
    <mergeCell ref="AE70:AE72"/>
    <mergeCell ref="AE181:AE183"/>
    <mergeCell ref="L184:L186"/>
    <mergeCell ref="L259:L261"/>
    <mergeCell ref="J212:J214"/>
    <mergeCell ref="L249:L251"/>
    <mergeCell ref="M259:M261"/>
    <mergeCell ref="N242:N244"/>
    <mergeCell ref="N233:N235"/>
    <mergeCell ref="O236:O238"/>
    <mergeCell ref="M239:M241"/>
    <mergeCell ref="N224:N226"/>
    <mergeCell ref="N245:N248"/>
    <mergeCell ref="J184:J186"/>
    <mergeCell ref="N203:N205"/>
    <mergeCell ref="N199:N202"/>
    <mergeCell ref="S181:S183"/>
    <mergeCell ref="S256:S258"/>
    <mergeCell ref="T206:T208"/>
    <mergeCell ref="Q187:Q189"/>
    <mergeCell ref="AD193:AD195"/>
    <mergeCell ref="AD105:AD107"/>
    <mergeCell ref="AD102:AD104"/>
    <mergeCell ref="AC102:AC104"/>
    <mergeCell ref="AE123:AE125"/>
    <mergeCell ref="P129:P130"/>
    <mergeCell ref="T126:T128"/>
    <mergeCell ref="Q129:Q130"/>
    <mergeCell ref="R129:R130"/>
    <mergeCell ref="S129:S130"/>
    <mergeCell ref="AE203:AE205"/>
    <mergeCell ref="V181:V183"/>
    <mergeCell ref="W181:W183"/>
    <mergeCell ref="T129:T130"/>
    <mergeCell ref="P181:P183"/>
    <mergeCell ref="X135:X137"/>
    <mergeCell ref="X148:X149"/>
    <mergeCell ref="T151:T153"/>
    <mergeCell ref="V148:V150"/>
    <mergeCell ref="AC135:AC137"/>
    <mergeCell ref="AD148:AD150"/>
    <mergeCell ref="AD151:AD153"/>
    <mergeCell ref="V132:V134"/>
    <mergeCell ref="V142:V144"/>
    <mergeCell ref="V154:V156"/>
    <mergeCell ref="S37:S39"/>
    <mergeCell ref="S117:S119"/>
    <mergeCell ref="S67:S69"/>
    <mergeCell ref="AE67:AE69"/>
    <mergeCell ref="AE187:AE189"/>
    <mergeCell ref="AE172:AE174"/>
    <mergeCell ref="U193:U195"/>
    <mergeCell ref="T193:T195"/>
    <mergeCell ref="V193:V195"/>
    <mergeCell ref="R172:R174"/>
    <mergeCell ref="S172:S174"/>
    <mergeCell ref="V199:V202"/>
    <mergeCell ref="W172:W174"/>
    <mergeCell ref="P151:P153"/>
    <mergeCell ref="P138:P139"/>
    <mergeCell ref="O209:O211"/>
    <mergeCell ref="O212:O214"/>
    <mergeCell ref="Y67:Y69"/>
    <mergeCell ref="AC145:AC147"/>
    <mergeCell ref="AC70:AC72"/>
    <mergeCell ref="Y70:Y72"/>
    <mergeCell ref="X111:X113"/>
    <mergeCell ref="AD123:AD125"/>
    <mergeCell ref="AE108:AE110"/>
    <mergeCell ref="X57:X58"/>
    <mergeCell ref="AD57:AD60"/>
    <mergeCell ref="AD77:AD79"/>
    <mergeCell ref="AC77:AC79"/>
    <mergeCell ref="AC64:AC66"/>
    <mergeCell ref="U206:U208"/>
    <mergeCell ref="V206:V208"/>
    <mergeCell ref="T157:T159"/>
    <mergeCell ref="V172:V174"/>
    <mergeCell ref="N163:N165"/>
    <mergeCell ref="N193:N195"/>
    <mergeCell ref="K181:K182"/>
    <mergeCell ref="AE77:AE79"/>
    <mergeCell ref="T227:T229"/>
    <mergeCell ref="AD172:AD174"/>
    <mergeCell ref="T169:T171"/>
    <mergeCell ref="V166:V168"/>
    <mergeCell ref="Q157:Q159"/>
    <mergeCell ref="R157:R159"/>
    <mergeCell ref="S157:S159"/>
    <mergeCell ref="S93:S94"/>
    <mergeCell ref="R184:R186"/>
    <mergeCell ref="S184:S186"/>
    <mergeCell ref="S187:S189"/>
    <mergeCell ref="Y196:Y198"/>
    <mergeCell ref="AD175:AD177"/>
    <mergeCell ref="W175:W177"/>
    <mergeCell ref="AC190:AC192"/>
    <mergeCell ref="AD190:AD192"/>
    <mergeCell ref="AD178:AD180"/>
    <mergeCell ref="R193:R195"/>
    <mergeCell ref="V157:V159"/>
    <mergeCell ref="O163:O165"/>
    <mergeCell ref="O154:O156"/>
    <mergeCell ref="R114:R115"/>
    <mergeCell ref="V151:V153"/>
    <mergeCell ref="U129:U130"/>
    <mergeCell ref="X181:X183"/>
    <mergeCell ref="V160:V162"/>
    <mergeCell ref="M178:M180"/>
    <mergeCell ref="V105:V107"/>
    <mergeCell ref="T70:T72"/>
    <mergeCell ref="S64:S66"/>
    <mergeCell ref="P44:P46"/>
    <mergeCell ref="P80:P82"/>
    <mergeCell ref="P86:P92"/>
    <mergeCell ref="V44:V45"/>
    <mergeCell ref="U151:U153"/>
    <mergeCell ref="N249:N251"/>
    <mergeCell ref="O249:O251"/>
    <mergeCell ref="O221:O223"/>
    <mergeCell ref="W187:W189"/>
    <mergeCell ref="U233:U235"/>
    <mergeCell ref="P184:P186"/>
    <mergeCell ref="Q184:Q186"/>
    <mergeCell ref="M166:M168"/>
    <mergeCell ref="M175:M177"/>
    <mergeCell ref="M172:M174"/>
    <mergeCell ref="T236:T238"/>
    <mergeCell ref="U236:U238"/>
    <mergeCell ref="V236:V238"/>
    <mergeCell ref="Q151:Q153"/>
    <mergeCell ref="W129:W130"/>
    <mergeCell ref="P187:P189"/>
    <mergeCell ref="W111:W113"/>
    <mergeCell ref="Q145:Q147"/>
    <mergeCell ref="V77:V79"/>
    <mergeCell ref="N212:N214"/>
    <mergeCell ref="Y206:Y208"/>
    <mergeCell ref="Y193:Y195"/>
    <mergeCell ref="N178:N180"/>
    <mergeCell ref="O193:O195"/>
    <mergeCell ref="U181:U183"/>
    <mergeCell ref="T181:T183"/>
    <mergeCell ref="R187:R189"/>
    <mergeCell ref="T175:T177"/>
    <mergeCell ref="U184:U186"/>
    <mergeCell ref="Q163:Q165"/>
    <mergeCell ref="R163:R165"/>
    <mergeCell ref="S163:S165"/>
    <mergeCell ref="P74:P76"/>
    <mergeCell ref="T86:T92"/>
    <mergeCell ref="T96:T98"/>
    <mergeCell ref="M126:M128"/>
    <mergeCell ref="S108:S110"/>
    <mergeCell ref="Y199:Y202"/>
    <mergeCell ref="T203:T205"/>
    <mergeCell ref="U203:U205"/>
    <mergeCell ref="X102:X104"/>
    <mergeCell ref="Y77:Y79"/>
    <mergeCell ref="O74:O76"/>
    <mergeCell ref="U74:U76"/>
    <mergeCell ref="O99:O101"/>
    <mergeCell ref="Q108:Q110"/>
    <mergeCell ref="T93:T95"/>
    <mergeCell ref="T111:T113"/>
    <mergeCell ref="Y93:Y95"/>
    <mergeCell ref="U111:U113"/>
    <mergeCell ref="M157:M159"/>
    <mergeCell ref="AC245:AC248"/>
    <mergeCell ref="F242:F244"/>
    <mergeCell ref="E239:E241"/>
    <mergeCell ref="AD268:AD270"/>
    <mergeCell ref="I268:I270"/>
    <mergeCell ref="Y268:Y270"/>
    <mergeCell ref="N265:N267"/>
    <mergeCell ref="AD256:AD258"/>
    <mergeCell ref="F265:F267"/>
    <mergeCell ref="G265:G267"/>
    <mergeCell ref="V57:V58"/>
    <mergeCell ref="S61:S63"/>
    <mergeCell ref="U108:U110"/>
    <mergeCell ref="W123:W125"/>
    <mergeCell ref="V102:V104"/>
    <mergeCell ref="P157:P159"/>
    <mergeCell ref="T77:T79"/>
    <mergeCell ref="U77:U79"/>
    <mergeCell ref="W77:W79"/>
    <mergeCell ref="X77:X79"/>
    <mergeCell ref="W108:W110"/>
    <mergeCell ref="U135:U137"/>
    <mergeCell ref="V135:V137"/>
    <mergeCell ref="U138:U139"/>
    <mergeCell ref="V120:V122"/>
    <mergeCell ref="AC268:AC270"/>
    <mergeCell ref="AC262:AC264"/>
    <mergeCell ref="AC233:AC235"/>
    <mergeCell ref="V74:V76"/>
    <mergeCell ref="Q105:Q107"/>
    <mergeCell ref="A262:A264"/>
    <mergeCell ref="A268:A270"/>
    <mergeCell ref="A239:A241"/>
    <mergeCell ref="A256:A258"/>
    <mergeCell ref="M271:M273"/>
    <mergeCell ref="F256:F258"/>
    <mergeCell ref="G239:G241"/>
    <mergeCell ref="I239:I241"/>
    <mergeCell ref="I242:I244"/>
    <mergeCell ref="K249:K251"/>
    <mergeCell ref="B239:B241"/>
    <mergeCell ref="D239:D241"/>
    <mergeCell ref="D252:D255"/>
    <mergeCell ref="A252:A255"/>
    <mergeCell ref="A259:A261"/>
    <mergeCell ref="J242:J244"/>
    <mergeCell ref="T256:T258"/>
    <mergeCell ref="M245:M248"/>
    <mergeCell ref="B262:B264"/>
    <mergeCell ref="D262:D264"/>
    <mergeCell ref="N256:N258"/>
    <mergeCell ref="E262:E264"/>
    <mergeCell ref="F239:F241"/>
    <mergeCell ref="I245:I248"/>
    <mergeCell ref="G242:G244"/>
    <mergeCell ref="K239:K241"/>
    <mergeCell ref="G249:G251"/>
    <mergeCell ref="D242:D244"/>
    <mergeCell ref="D259:D261"/>
    <mergeCell ref="E259:E261"/>
    <mergeCell ref="B249:B251"/>
    <mergeCell ref="T271:T273"/>
    <mergeCell ref="A307:A309"/>
    <mergeCell ref="B307:B309"/>
    <mergeCell ref="A265:A267"/>
    <mergeCell ref="B265:B267"/>
    <mergeCell ref="M249:M251"/>
    <mergeCell ref="A274:A276"/>
    <mergeCell ref="B274:B276"/>
    <mergeCell ref="D274:D276"/>
    <mergeCell ref="E274:E276"/>
    <mergeCell ref="F274:F276"/>
    <mergeCell ref="G274:G276"/>
    <mergeCell ref="I274:I276"/>
    <mergeCell ref="B280:B282"/>
    <mergeCell ref="D280:D282"/>
    <mergeCell ref="A280:A282"/>
    <mergeCell ref="E280:E282"/>
    <mergeCell ref="G280:G282"/>
    <mergeCell ref="G271:G273"/>
    <mergeCell ref="I271:I273"/>
    <mergeCell ref="J271:J273"/>
    <mergeCell ref="K271:K273"/>
    <mergeCell ref="E265:E267"/>
    <mergeCell ref="F268:F270"/>
    <mergeCell ref="L271:L273"/>
    <mergeCell ref="K292:K294"/>
    <mergeCell ref="L292:L294"/>
    <mergeCell ref="A277:A279"/>
    <mergeCell ref="B277:B279"/>
    <mergeCell ref="K268:K270"/>
    <mergeCell ref="K295:K297"/>
    <mergeCell ref="L295:L297"/>
    <mergeCell ref="L298:L300"/>
    <mergeCell ref="K298:K300"/>
    <mergeCell ref="O307:O309"/>
    <mergeCell ref="Y307:Y309"/>
    <mergeCell ref="AC307:AC309"/>
    <mergeCell ref="AD307:AD309"/>
    <mergeCell ref="M301:M303"/>
    <mergeCell ref="I301:I303"/>
    <mergeCell ref="D307:D309"/>
    <mergeCell ref="E307:E309"/>
    <mergeCell ref="G307:G309"/>
    <mergeCell ref="I307:I309"/>
    <mergeCell ref="N307:N309"/>
    <mergeCell ref="A301:A303"/>
    <mergeCell ref="B301:B303"/>
    <mergeCell ref="D301:D303"/>
    <mergeCell ref="N301:N303"/>
    <mergeCell ref="O301:O303"/>
    <mergeCell ref="E301:E303"/>
    <mergeCell ref="F301:F303"/>
    <mergeCell ref="F304:F306"/>
    <mergeCell ref="F307:F309"/>
    <mergeCell ref="G301:G303"/>
    <mergeCell ref="AD301:AD303"/>
    <mergeCell ref="AC301:AC303"/>
    <mergeCell ref="Y301:Y303"/>
    <mergeCell ref="A304:A306"/>
    <mergeCell ref="B304:B306"/>
    <mergeCell ref="D304:D306"/>
    <mergeCell ref="E304:E306"/>
    <mergeCell ref="I304:I306"/>
    <mergeCell ref="G304:G306"/>
    <mergeCell ref="AD304:AD306"/>
    <mergeCell ref="AC304:AC306"/>
    <mergeCell ref="Y304:Y306"/>
    <mergeCell ref="N304:N306"/>
    <mergeCell ref="O304:O306"/>
    <mergeCell ref="L268:L270"/>
    <mergeCell ref="M268:M270"/>
    <mergeCell ref="O268:O270"/>
    <mergeCell ref="G236:G238"/>
    <mergeCell ref="F209:F211"/>
    <mergeCell ref="A271:A273"/>
    <mergeCell ref="B271:B273"/>
    <mergeCell ref="D271:D273"/>
    <mergeCell ref="E271:E273"/>
    <mergeCell ref="F271:F273"/>
    <mergeCell ref="S212:S214"/>
    <mergeCell ref="P203:P205"/>
    <mergeCell ref="S203:S205"/>
    <mergeCell ref="L212:L214"/>
    <mergeCell ref="P206:P208"/>
    <mergeCell ref="P215:P217"/>
    <mergeCell ref="N271:N273"/>
    <mergeCell ref="O271:O273"/>
    <mergeCell ref="K230:K231"/>
    <mergeCell ref="J230:J231"/>
    <mergeCell ref="K227:K229"/>
    <mergeCell ref="B268:B270"/>
    <mergeCell ref="D268:D270"/>
    <mergeCell ref="E268:E270"/>
    <mergeCell ref="B242:B244"/>
    <mergeCell ref="B256:B258"/>
    <mergeCell ref="E252:E255"/>
    <mergeCell ref="F245:F248"/>
    <mergeCell ref="AD233:AD235"/>
    <mergeCell ref="T259:T261"/>
    <mergeCell ref="R239:R241"/>
    <mergeCell ref="S239:S241"/>
    <mergeCell ref="Y233:Y235"/>
    <mergeCell ref="W256:W258"/>
    <mergeCell ref="X256:X258"/>
    <mergeCell ref="I265:I267"/>
    <mergeCell ref="M262:M264"/>
    <mergeCell ref="J262:J264"/>
    <mergeCell ref="F252:F255"/>
    <mergeCell ref="Y252:Y255"/>
    <mergeCell ref="F262:F264"/>
    <mergeCell ref="G262:G264"/>
    <mergeCell ref="M252:M255"/>
    <mergeCell ref="AD265:AD267"/>
    <mergeCell ref="AC265:AC267"/>
    <mergeCell ref="Y256:Y258"/>
    <mergeCell ref="O256:O258"/>
    <mergeCell ref="G252:G255"/>
    <mergeCell ref="J252:J255"/>
    <mergeCell ref="K252:K255"/>
    <mergeCell ref="L252:L255"/>
    <mergeCell ref="Y265:Y267"/>
    <mergeCell ref="O265:O267"/>
    <mergeCell ref="P256:P258"/>
    <mergeCell ref="Q256:Q258"/>
    <mergeCell ref="R256:R258"/>
    <mergeCell ref="I262:I264"/>
    <mergeCell ref="I259:I261"/>
    <mergeCell ref="G256:G258"/>
    <mergeCell ref="I252:I255"/>
    <mergeCell ref="AD259:AD261"/>
    <mergeCell ref="AC259:AC261"/>
    <mergeCell ref="Y259:Y261"/>
    <mergeCell ref="U256:U258"/>
    <mergeCell ref="K262:K264"/>
    <mergeCell ref="L262:L264"/>
    <mergeCell ref="J259:J261"/>
    <mergeCell ref="AD252:AD255"/>
    <mergeCell ref="K259:K261"/>
    <mergeCell ref="T265:T267"/>
    <mergeCell ref="U265:U267"/>
    <mergeCell ref="V265:V267"/>
    <mergeCell ref="K265:K267"/>
    <mergeCell ref="L265:L267"/>
    <mergeCell ref="M265:M267"/>
    <mergeCell ref="O262:O264"/>
    <mergeCell ref="N262:N264"/>
    <mergeCell ref="J265:J267"/>
    <mergeCell ref="AC252:AC255"/>
    <mergeCell ref="AD262:AD264"/>
    <mergeCell ref="Y262:Y264"/>
    <mergeCell ref="AC249:AC251"/>
    <mergeCell ref="K242:K244"/>
    <mergeCell ref="L242:L244"/>
    <mergeCell ref="O245:O248"/>
    <mergeCell ref="Y242:Y244"/>
    <mergeCell ref="L239:L241"/>
    <mergeCell ref="Y239:Y241"/>
    <mergeCell ref="N239:N241"/>
    <mergeCell ref="AC239:AC241"/>
    <mergeCell ref="G268:G270"/>
    <mergeCell ref="E236:E238"/>
    <mergeCell ref="D227:D229"/>
    <mergeCell ref="E227:E229"/>
    <mergeCell ref="J221:J223"/>
    <mergeCell ref="J215:J217"/>
    <mergeCell ref="E215:E217"/>
    <mergeCell ref="G215:G217"/>
    <mergeCell ref="I215:I217"/>
    <mergeCell ref="F215:F217"/>
    <mergeCell ref="I249:I251"/>
    <mergeCell ref="E249:E251"/>
    <mergeCell ref="E224:E226"/>
    <mergeCell ref="J218:J220"/>
    <mergeCell ref="G224:G226"/>
    <mergeCell ref="I236:I238"/>
    <mergeCell ref="G233:G235"/>
    <mergeCell ref="F227:F229"/>
    <mergeCell ref="F224:F226"/>
    <mergeCell ref="G230:G232"/>
    <mergeCell ref="D265:D267"/>
    <mergeCell ref="N236:N238"/>
    <mergeCell ref="T239:T241"/>
    <mergeCell ref="D206:D208"/>
    <mergeCell ref="M163:M165"/>
    <mergeCell ref="E163:E165"/>
    <mergeCell ref="I187:I189"/>
    <mergeCell ref="D230:D232"/>
    <mergeCell ref="E230:E232"/>
    <mergeCell ref="F230:F232"/>
    <mergeCell ref="I230:I232"/>
    <mergeCell ref="I199:I202"/>
    <mergeCell ref="I193:I195"/>
    <mergeCell ref="G196:G198"/>
    <mergeCell ref="G193:G195"/>
    <mergeCell ref="L209:L211"/>
    <mergeCell ref="K206:K208"/>
    <mergeCell ref="E199:E202"/>
    <mergeCell ref="F199:F202"/>
    <mergeCell ref="D199:D202"/>
    <mergeCell ref="G206:G208"/>
    <mergeCell ref="L201:L202"/>
    <mergeCell ref="K209:K211"/>
    <mergeCell ref="M212:M214"/>
    <mergeCell ref="M190:M192"/>
    <mergeCell ref="J249:J251"/>
    <mergeCell ref="J239:J241"/>
    <mergeCell ref="I256:I258"/>
    <mergeCell ref="K163:K165"/>
    <mergeCell ref="E221:E223"/>
    <mergeCell ref="D221:D223"/>
    <mergeCell ref="E245:E248"/>
    <mergeCell ref="I218:I220"/>
    <mergeCell ref="I221:I223"/>
    <mergeCell ref="G212:G214"/>
    <mergeCell ref="B259:B261"/>
    <mergeCell ref="B252:B255"/>
    <mergeCell ref="D256:D258"/>
    <mergeCell ref="E256:E258"/>
    <mergeCell ref="F212:F214"/>
    <mergeCell ref="I203:I205"/>
    <mergeCell ref="D203:D205"/>
    <mergeCell ref="I190:I192"/>
    <mergeCell ref="F187:F189"/>
    <mergeCell ref="E181:E183"/>
    <mergeCell ref="B169:B171"/>
    <mergeCell ref="G175:G177"/>
    <mergeCell ref="J193:J195"/>
    <mergeCell ref="I184:I186"/>
    <mergeCell ref="B196:B198"/>
    <mergeCell ref="K184:K186"/>
    <mergeCell ref="K187:K189"/>
    <mergeCell ref="K203:K205"/>
    <mergeCell ref="K193:K195"/>
    <mergeCell ref="F249:F251"/>
    <mergeCell ref="E242:E244"/>
    <mergeCell ref="J178:J179"/>
    <mergeCell ref="A236:A238"/>
    <mergeCell ref="G227:G229"/>
    <mergeCell ref="B236:B238"/>
    <mergeCell ref="B230:B232"/>
    <mergeCell ref="A227:A229"/>
    <mergeCell ref="B227:B229"/>
    <mergeCell ref="E218:E220"/>
    <mergeCell ref="F221:F223"/>
    <mergeCell ref="G221:G223"/>
    <mergeCell ref="E212:E214"/>
    <mergeCell ref="A242:A244"/>
    <mergeCell ref="A218:A220"/>
    <mergeCell ref="B212:B214"/>
    <mergeCell ref="B218:B220"/>
    <mergeCell ref="D218:D220"/>
    <mergeCell ref="D212:D214"/>
    <mergeCell ref="I227:I229"/>
    <mergeCell ref="B193:B195"/>
    <mergeCell ref="B199:B202"/>
    <mergeCell ref="E203:E205"/>
    <mergeCell ref="I212:I214"/>
    <mergeCell ref="A230:A232"/>
    <mergeCell ref="B215:B217"/>
    <mergeCell ref="B221:B223"/>
    <mergeCell ref="B206:B208"/>
    <mergeCell ref="F236:F238"/>
    <mergeCell ref="I209:I211"/>
    <mergeCell ref="D249:D251"/>
    <mergeCell ref="C246:C247"/>
    <mergeCell ref="G245:G248"/>
    <mergeCell ref="A245:A248"/>
    <mergeCell ref="B245:B248"/>
    <mergeCell ref="D236:D238"/>
    <mergeCell ref="B233:B235"/>
    <mergeCell ref="D233:D235"/>
    <mergeCell ref="E233:E235"/>
    <mergeCell ref="B209:B211"/>
    <mergeCell ref="A209:A211"/>
    <mergeCell ref="I206:I208"/>
    <mergeCell ref="D245:D248"/>
    <mergeCell ref="F203:F205"/>
    <mergeCell ref="D209:D211"/>
    <mergeCell ref="G218:G220"/>
    <mergeCell ref="A224:A226"/>
    <mergeCell ref="B224:B226"/>
    <mergeCell ref="D224:D226"/>
    <mergeCell ref="A233:A235"/>
    <mergeCell ref="A249:A251"/>
    <mergeCell ref="A203:A205"/>
    <mergeCell ref="A184:A186"/>
    <mergeCell ref="E196:E198"/>
    <mergeCell ref="B181:B183"/>
    <mergeCell ref="D181:D183"/>
    <mergeCell ref="A178:A180"/>
    <mergeCell ref="D178:D180"/>
    <mergeCell ref="A169:A171"/>
    <mergeCell ref="E175:E177"/>
    <mergeCell ref="F181:F183"/>
    <mergeCell ref="F196:F198"/>
    <mergeCell ref="F190:F192"/>
    <mergeCell ref="D190:D192"/>
    <mergeCell ref="G187:G189"/>
    <mergeCell ref="G178:G180"/>
    <mergeCell ref="D169:D171"/>
    <mergeCell ref="G184:G186"/>
    <mergeCell ref="F169:F171"/>
    <mergeCell ref="G169:G171"/>
    <mergeCell ref="E184:E186"/>
    <mergeCell ref="G181:G183"/>
    <mergeCell ref="A181:A183"/>
    <mergeCell ref="F178:F180"/>
    <mergeCell ref="E178:E180"/>
    <mergeCell ref="A196:A198"/>
    <mergeCell ref="G190:G192"/>
    <mergeCell ref="F184:F186"/>
    <mergeCell ref="D193:D195"/>
    <mergeCell ref="A175:A177"/>
    <mergeCell ref="B175:B177"/>
    <mergeCell ref="B172:B174"/>
    <mergeCell ref="E187:E189"/>
    <mergeCell ref="A190:A192"/>
    <mergeCell ref="A135:A137"/>
    <mergeCell ref="A142:A144"/>
    <mergeCell ref="A138:A141"/>
    <mergeCell ref="G145:G147"/>
    <mergeCell ref="F135:F137"/>
    <mergeCell ref="G135:G137"/>
    <mergeCell ref="K142:K144"/>
    <mergeCell ref="K172:K174"/>
    <mergeCell ref="B203:B205"/>
    <mergeCell ref="G209:G211"/>
    <mergeCell ref="A221:A223"/>
    <mergeCell ref="E190:E192"/>
    <mergeCell ref="B190:B192"/>
    <mergeCell ref="A193:A195"/>
    <mergeCell ref="E209:E211"/>
    <mergeCell ref="E206:E208"/>
    <mergeCell ref="J203:J205"/>
    <mergeCell ref="J190:J192"/>
    <mergeCell ref="G199:G202"/>
    <mergeCell ref="I196:I198"/>
    <mergeCell ref="J187:J189"/>
    <mergeCell ref="B187:B189"/>
    <mergeCell ref="A199:A202"/>
    <mergeCell ref="D196:D198"/>
    <mergeCell ref="C201:C202"/>
    <mergeCell ref="A187:A189"/>
    <mergeCell ref="A206:A208"/>
    <mergeCell ref="A212:A214"/>
    <mergeCell ref="A215:A217"/>
    <mergeCell ref="J201:J202"/>
    <mergeCell ref="D187:D189"/>
    <mergeCell ref="F218:F220"/>
    <mergeCell ref="J149:J150"/>
    <mergeCell ref="A148:A150"/>
    <mergeCell ref="L169:L170"/>
    <mergeCell ref="K175:K177"/>
    <mergeCell ref="L181:L182"/>
    <mergeCell ref="L175:L177"/>
    <mergeCell ref="J175:J177"/>
    <mergeCell ref="I181:I183"/>
    <mergeCell ref="E172:E174"/>
    <mergeCell ref="G160:G162"/>
    <mergeCell ref="H160:H162"/>
    <mergeCell ref="L178:L179"/>
    <mergeCell ref="I178:I180"/>
    <mergeCell ref="F157:F159"/>
    <mergeCell ref="F142:F144"/>
    <mergeCell ref="G142:G144"/>
    <mergeCell ref="I142:I144"/>
    <mergeCell ref="J169:J170"/>
    <mergeCell ref="D160:D162"/>
    <mergeCell ref="J181:J182"/>
    <mergeCell ref="L172:L174"/>
    <mergeCell ref="A166:A168"/>
    <mergeCell ref="B178:B180"/>
    <mergeCell ref="A172:A174"/>
    <mergeCell ref="G129:G131"/>
    <mergeCell ref="B160:B162"/>
    <mergeCell ref="B163:B165"/>
    <mergeCell ref="E138:E141"/>
    <mergeCell ref="A160:A162"/>
    <mergeCell ref="E157:E159"/>
    <mergeCell ref="D163:D165"/>
    <mergeCell ref="A145:A147"/>
    <mergeCell ref="A151:A153"/>
    <mergeCell ref="C140:C141"/>
    <mergeCell ref="D148:D150"/>
    <mergeCell ref="B166:B168"/>
    <mergeCell ref="A157:A159"/>
    <mergeCell ref="B151:B153"/>
    <mergeCell ref="D151:D153"/>
    <mergeCell ref="D166:D168"/>
    <mergeCell ref="G163:G165"/>
    <mergeCell ref="D157:D159"/>
    <mergeCell ref="G172:G174"/>
    <mergeCell ref="B145:B147"/>
    <mergeCell ref="D145:D147"/>
    <mergeCell ref="A132:A134"/>
    <mergeCell ref="B148:B150"/>
    <mergeCell ref="G132:G134"/>
    <mergeCell ref="E135:E137"/>
    <mergeCell ref="F172:F174"/>
    <mergeCell ref="F163:F165"/>
    <mergeCell ref="A163:A165"/>
    <mergeCell ref="F132:F134"/>
    <mergeCell ref="E114:E116"/>
    <mergeCell ref="D111:D113"/>
    <mergeCell ref="F105:F107"/>
    <mergeCell ref="M129:M131"/>
    <mergeCell ref="G120:G122"/>
    <mergeCell ref="O120:O122"/>
    <mergeCell ref="G123:G125"/>
    <mergeCell ref="I120:I122"/>
    <mergeCell ref="A117:A119"/>
    <mergeCell ref="I154:I156"/>
    <mergeCell ref="I151:I153"/>
    <mergeCell ref="B135:B137"/>
    <mergeCell ref="B138:B141"/>
    <mergeCell ref="D138:D141"/>
    <mergeCell ref="I135:I137"/>
    <mergeCell ref="B142:B144"/>
    <mergeCell ref="O148:O150"/>
    <mergeCell ref="F151:F153"/>
    <mergeCell ref="E151:E153"/>
    <mergeCell ref="M145:M147"/>
    <mergeCell ref="F154:F156"/>
    <mergeCell ref="O151:O153"/>
    <mergeCell ref="L149:L150"/>
    <mergeCell ref="A120:A122"/>
    <mergeCell ref="G126:G128"/>
    <mergeCell ref="D132:D134"/>
    <mergeCell ref="A129:A131"/>
    <mergeCell ref="E123:E125"/>
    <mergeCell ref="F148:F150"/>
    <mergeCell ref="L145:L147"/>
    <mergeCell ref="K132:K134"/>
    <mergeCell ref="J135:J137"/>
    <mergeCell ref="A154:A156"/>
    <mergeCell ref="B154:B156"/>
    <mergeCell ref="D154:D156"/>
    <mergeCell ref="E154:E156"/>
    <mergeCell ref="A123:A125"/>
    <mergeCell ref="B120:B122"/>
    <mergeCell ref="F129:F131"/>
    <mergeCell ref="F126:F128"/>
    <mergeCell ref="E126:E128"/>
    <mergeCell ref="A114:A116"/>
    <mergeCell ref="AC93:AC95"/>
    <mergeCell ref="Y74:Y76"/>
    <mergeCell ref="T117:T119"/>
    <mergeCell ref="N108:N110"/>
    <mergeCell ref="P114:P115"/>
    <mergeCell ref="A96:A98"/>
    <mergeCell ref="B96:B98"/>
    <mergeCell ref="E102:E104"/>
    <mergeCell ref="D126:D128"/>
    <mergeCell ref="D129:D131"/>
    <mergeCell ref="E129:E131"/>
    <mergeCell ref="D99:D101"/>
    <mergeCell ref="E99:E101"/>
    <mergeCell ref="D96:D98"/>
    <mergeCell ref="A99:A101"/>
    <mergeCell ref="B99:B101"/>
    <mergeCell ref="R120:R122"/>
    <mergeCell ref="B129:B131"/>
    <mergeCell ref="A126:A128"/>
    <mergeCell ref="B117:B119"/>
    <mergeCell ref="A108:A110"/>
    <mergeCell ref="F114:F116"/>
    <mergeCell ref="J93:J94"/>
    <mergeCell ref="S80:S82"/>
    <mergeCell ref="J83:J84"/>
    <mergeCell ref="K83:K84"/>
    <mergeCell ref="AD80:AD82"/>
    <mergeCell ref="AC80:AC82"/>
    <mergeCell ref="X93:X94"/>
    <mergeCell ref="X96:X98"/>
    <mergeCell ref="U93:U95"/>
    <mergeCell ref="U96:U98"/>
    <mergeCell ref="R102:R104"/>
    <mergeCell ref="Y86:Y92"/>
    <mergeCell ref="R74:R76"/>
    <mergeCell ref="Y102:Y104"/>
    <mergeCell ref="AD96:AD98"/>
    <mergeCell ref="Y96:Y98"/>
    <mergeCell ref="AC96:AC98"/>
    <mergeCell ref="AC86:AC92"/>
    <mergeCell ref="AD93:AD95"/>
    <mergeCell ref="AD86:AD92"/>
    <mergeCell ref="Y80:Y82"/>
    <mergeCell ref="R77:R79"/>
    <mergeCell ref="T83:T84"/>
    <mergeCell ref="P83:P84"/>
    <mergeCell ref="L86:L87"/>
    <mergeCell ref="A102:A104"/>
    <mergeCell ref="F99:F101"/>
    <mergeCell ref="M99:M101"/>
    <mergeCell ref="A105:A107"/>
    <mergeCell ref="D120:D122"/>
    <mergeCell ref="D117:D119"/>
    <mergeCell ref="V108:V110"/>
    <mergeCell ref="Y99:Y101"/>
    <mergeCell ref="X108:X110"/>
    <mergeCell ref="R126:R128"/>
    <mergeCell ref="P126:P128"/>
    <mergeCell ref="O126:O128"/>
    <mergeCell ref="AD83:AD85"/>
    <mergeCell ref="V83:V84"/>
    <mergeCell ref="R86:R88"/>
    <mergeCell ref="AC117:AC119"/>
    <mergeCell ref="Y108:Y110"/>
    <mergeCell ref="AC108:AC110"/>
    <mergeCell ref="T114:T116"/>
    <mergeCell ref="W83:W84"/>
    <mergeCell ref="J96:J98"/>
    <mergeCell ref="L96:L98"/>
    <mergeCell ref="Q117:Q119"/>
    <mergeCell ref="R117:R119"/>
    <mergeCell ref="P117:P119"/>
    <mergeCell ref="R111:R113"/>
    <mergeCell ref="J111:J113"/>
    <mergeCell ref="F111:F113"/>
    <mergeCell ref="G108:G110"/>
    <mergeCell ref="J114:J115"/>
    <mergeCell ref="K105:K107"/>
    <mergeCell ref="K96:K98"/>
    <mergeCell ref="W86:W92"/>
    <mergeCell ref="X83:X84"/>
    <mergeCell ref="X86:X92"/>
    <mergeCell ref="U67:U69"/>
    <mergeCell ref="AD126:AD128"/>
    <mergeCell ref="K126:K128"/>
    <mergeCell ref="L126:L128"/>
    <mergeCell ref="O67:O69"/>
    <mergeCell ref="T108:T110"/>
    <mergeCell ref="L111:L113"/>
    <mergeCell ref="P105:P107"/>
    <mergeCell ref="O114:O116"/>
    <mergeCell ref="M117:M119"/>
    <mergeCell ref="Q111:Q113"/>
    <mergeCell ref="L114:L115"/>
    <mergeCell ref="P102:P104"/>
    <mergeCell ref="Q102:Q104"/>
    <mergeCell ref="M111:M113"/>
    <mergeCell ref="M108:M110"/>
    <mergeCell ref="N117:N119"/>
    <mergeCell ref="U120:U122"/>
    <mergeCell ref="M105:M107"/>
    <mergeCell ref="N96:N98"/>
    <mergeCell ref="L102:L104"/>
    <mergeCell ref="AD74:AD76"/>
    <mergeCell ref="AC74:AC76"/>
    <mergeCell ref="AD99:AD101"/>
    <mergeCell ref="AD111:AD113"/>
    <mergeCell ref="L93:L94"/>
    <mergeCell ref="L105:L107"/>
    <mergeCell ref="Y123:Y125"/>
    <mergeCell ref="P142:P144"/>
    <mergeCell ref="Q142:Q144"/>
    <mergeCell ref="R142:R144"/>
    <mergeCell ref="N132:N134"/>
    <mergeCell ref="R105:R107"/>
    <mergeCell ref="N99:N101"/>
    <mergeCell ref="I117:I119"/>
    <mergeCell ref="N102:N104"/>
    <mergeCell ref="J126:J128"/>
    <mergeCell ref="J108:J110"/>
    <mergeCell ref="G111:G113"/>
    <mergeCell ref="N105:N107"/>
    <mergeCell ref="P120:P122"/>
    <mergeCell ref="I111:I113"/>
    <mergeCell ref="J99:J101"/>
    <mergeCell ref="Q120:Q122"/>
    <mergeCell ref="I108:I110"/>
    <mergeCell ref="K135:K137"/>
    <mergeCell ref="L132:L134"/>
    <mergeCell ref="K123:K125"/>
    <mergeCell ref="J123:J125"/>
    <mergeCell ref="L123:L125"/>
    <mergeCell ref="P123:P125"/>
    <mergeCell ref="Q123:Q125"/>
    <mergeCell ref="R123:R125"/>
    <mergeCell ref="N111:N113"/>
    <mergeCell ref="Q138:Q139"/>
    <mergeCell ref="J142:J144"/>
    <mergeCell ref="L135:L137"/>
    <mergeCell ref="A11:A15"/>
    <mergeCell ref="B11:B15"/>
    <mergeCell ref="C14:C15"/>
    <mergeCell ref="C12:C13"/>
    <mergeCell ref="D11:D15"/>
    <mergeCell ref="E11:E15"/>
    <mergeCell ref="F11:F15"/>
    <mergeCell ref="G11:G15"/>
    <mergeCell ref="J13:J15"/>
    <mergeCell ref="K13:K15"/>
    <mergeCell ref="L13:L15"/>
    <mergeCell ref="B44:B46"/>
    <mergeCell ref="I132:I134"/>
    <mergeCell ref="B126:B128"/>
    <mergeCell ref="E117:E119"/>
    <mergeCell ref="B132:B134"/>
    <mergeCell ref="B108:B110"/>
    <mergeCell ref="F102:F104"/>
    <mergeCell ref="F123:F125"/>
    <mergeCell ref="A111:A113"/>
    <mergeCell ref="K57:K58"/>
    <mergeCell ref="I44:I46"/>
    <mergeCell ref="A50:A53"/>
    <mergeCell ref="G99:G101"/>
    <mergeCell ref="E96:E98"/>
    <mergeCell ref="E108:E110"/>
    <mergeCell ref="F120:F122"/>
    <mergeCell ref="K99:K101"/>
    <mergeCell ref="L108:L110"/>
    <mergeCell ref="L74:L76"/>
    <mergeCell ref="B50:B53"/>
    <mergeCell ref="C51:C52"/>
    <mergeCell ref="R61:R63"/>
    <mergeCell ref="C16:C17"/>
    <mergeCell ref="J61:J63"/>
    <mergeCell ref="D44:D46"/>
    <mergeCell ref="I47:I49"/>
    <mergeCell ref="I34:I36"/>
    <mergeCell ref="N27:N30"/>
    <mergeCell ref="A23:A26"/>
    <mergeCell ref="A16:A20"/>
    <mergeCell ref="B16:B20"/>
    <mergeCell ref="D16:D20"/>
    <mergeCell ref="D31:D33"/>
    <mergeCell ref="A27:A30"/>
    <mergeCell ref="G47:G49"/>
    <mergeCell ref="A40:A43"/>
    <mergeCell ref="B40:B43"/>
    <mergeCell ref="D40:D43"/>
    <mergeCell ref="A37:A39"/>
    <mergeCell ref="B37:B39"/>
    <mergeCell ref="F40:F43"/>
    <mergeCell ref="G40:G43"/>
    <mergeCell ref="M40:M43"/>
    <mergeCell ref="C42:C43"/>
    <mergeCell ref="E37:E39"/>
    <mergeCell ref="G37:G39"/>
    <mergeCell ref="F37:F39"/>
    <mergeCell ref="E169:E171"/>
    <mergeCell ref="N169:N171"/>
    <mergeCell ref="F166:F168"/>
    <mergeCell ref="G166:G168"/>
    <mergeCell ref="J172:J174"/>
    <mergeCell ref="I172:I174"/>
    <mergeCell ref="W138:W139"/>
    <mergeCell ref="X138:X139"/>
    <mergeCell ref="W154:W156"/>
    <mergeCell ref="AC151:AC153"/>
    <mergeCell ref="P145:P147"/>
    <mergeCell ref="T138:T139"/>
    <mergeCell ref="L163:L165"/>
    <mergeCell ref="R151:R153"/>
    <mergeCell ref="AC142:AC144"/>
    <mergeCell ref="AC148:AC150"/>
    <mergeCell ref="W151:W153"/>
    <mergeCell ref="E142:E144"/>
    <mergeCell ref="V138:V139"/>
    <mergeCell ref="I148:I150"/>
    <mergeCell ref="E148:E150"/>
    <mergeCell ref="S148:S149"/>
    <mergeCell ref="O138:O141"/>
    <mergeCell ref="H166:H168"/>
    <mergeCell ref="V145:V147"/>
    <mergeCell ref="L138:L139"/>
    <mergeCell ref="O145:O147"/>
    <mergeCell ref="I145:I147"/>
    <mergeCell ref="G151:G153"/>
    <mergeCell ref="O142:O144"/>
    <mergeCell ref="E160:E162"/>
    <mergeCell ref="G157:G159"/>
    <mergeCell ref="G96:G98"/>
    <mergeCell ref="G93:G95"/>
    <mergeCell ref="R93:R94"/>
    <mergeCell ref="G114:G116"/>
    <mergeCell ref="K111:K113"/>
    <mergeCell ref="F108:F110"/>
    <mergeCell ref="I114:I116"/>
    <mergeCell ref="D114:D116"/>
    <mergeCell ref="G105:G107"/>
    <mergeCell ref="J105:J107"/>
    <mergeCell ref="K108:K110"/>
    <mergeCell ref="I126:I128"/>
    <mergeCell ref="N126:N128"/>
    <mergeCell ref="M138:M141"/>
    <mergeCell ref="M142:M144"/>
    <mergeCell ref="O132:O134"/>
    <mergeCell ref="O135:O137"/>
    <mergeCell ref="M135:M137"/>
    <mergeCell ref="M102:M104"/>
    <mergeCell ref="J102:J104"/>
    <mergeCell ref="D135:D137"/>
    <mergeCell ref="J132:J134"/>
    <mergeCell ref="I99:I101"/>
    <mergeCell ref="G102:G104"/>
    <mergeCell ref="I129:I131"/>
    <mergeCell ref="E132:E134"/>
    <mergeCell ref="M96:M98"/>
    <mergeCell ref="O96:O98"/>
    <mergeCell ref="D108:D110"/>
    <mergeCell ref="E120:E122"/>
    <mergeCell ref="C317:D317"/>
    <mergeCell ref="B184:B186"/>
    <mergeCell ref="D184:D186"/>
    <mergeCell ref="O184:O186"/>
    <mergeCell ref="N184:N186"/>
    <mergeCell ref="M184:M186"/>
    <mergeCell ref="E193:E195"/>
    <mergeCell ref="B102:B104"/>
    <mergeCell ref="B105:B107"/>
    <mergeCell ref="B123:B125"/>
    <mergeCell ref="B111:B113"/>
    <mergeCell ref="B114:B116"/>
    <mergeCell ref="K114:K115"/>
    <mergeCell ref="K102:K104"/>
    <mergeCell ref="D102:D104"/>
    <mergeCell ref="E111:E113"/>
    <mergeCell ref="M132:M134"/>
    <mergeCell ref="G148:G150"/>
    <mergeCell ref="B157:B159"/>
    <mergeCell ref="E105:E107"/>
    <mergeCell ref="F117:F119"/>
    <mergeCell ref="D123:D125"/>
    <mergeCell ref="J117:J119"/>
    <mergeCell ref="N123:N125"/>
    <mergeCell ref="M123:M125"/>
    <mergeCell ref="O102:O104"/>
    <mergeCell ref="O111:O113"/>
    <mergeCell ref="D175:D177"/>
    <mergeCell ref="M148:M150"/>
    <mergeCell ref="M151:M153"/>
    <mergeCell ref="O157:O159"/>
    <mergeCell ref="I163:I165"/>
    <mergeCell ref="AD61:AD63"/>
    <mergeCell ref="AC61:AC63"/>
    <mergeCell ref="AD50:AD53"/>
    <mergeCell ref="AE86:AE92"/>
    <mergeCell ref="L120:L122"/>
    <mergeCell ref="J120:J122"/>
    <mergeCell ref="K120:K122"/>
    <mergeCell ref="AE117:AE119"/>
    <mergeCell ref="M114:M116"/>
    <mergeCell ref="N114:N116"/>
    <mergeCell ref="AD114:AD116"/>
    <mergeCell ref="AC114:AC116"/>
    <mergeCell ref="O123:O125"/>
    <mergeCell ref="U123:U125"/>
    <mergeCell ref="T123:T125"/>
    <mergeCell ref="K117:K119"/>
    <mergeCell ref="U114:U116"/>
    <mergeCell ref="AC120:AC122"/>
    <mergeCell ref="Y117:Y119"/>
    <mergeCell ref="Q114:Q115"/>
    <mergeCell ref="AD120:AD122"/>
    <mergeCell ref="X120:X122"/>
    <mergeCell ref="W120:W122"/>
    <mergeCell ref="V117:V119"/>
    <mergeCell ref="AC123:AC125"/>
    <mergeCell ref="S123:S125"/>
    <mergeCell ref="L117:L119"/>
    <mergeCell ref="AD117:AD119"/>
    <mergeCell ref="Y114:Y116"/>
    <mergeCell ref="T120:T122"/>
    <mergeCell ref="Y120:Y122"/>
    <mergeCell ref="W114:W116"/>
    <mergeCell ref="AE111:AE113"/>
    <mergeCell ref="AD70:AD72"/>
    <mergeCell ref="U102:U104"/>
    <mergeCell ref="O105:O107"/>
    <mergeCell ref="O108:O110"/>
    <mergeCell ref="V93:V94"/>
    <mergeCell ref="P93:P94"/>
    <mergeCell ref="Q93:Q94"/>
    <mergeCell ref="Q77:Q79"/>
    <mergeCell ref="N67:N69"/>
    <mergeCell ref="S74:S76"/>
    <mergeCell ref="U83:U84"/>
    <mergeCell ref="X67:X69"/>
    <mergeCell ref="T67:T69"/>
    <mergeCell ref="U64:U66"/>
    <mergeCell ref="U70:U72"/>
    <mergeCell ref="U86:U92"/>
    <mergeCell ref="V86:V92"/>
    <mergeCell ref="T64:T66"/>
    <mergeCell ref="AC105:AC107"/>
    <mergeCell ref="W102:W104"/>
    <mergeCell ref="T102:T104"/>
    <mergeCell ref="V111:V113"/>
    <mergeCell ref="P108:P110"/>
    <mergeCell ref="N70:N72"/>
    <mergeCell ref="N74:N76"/>
    <mergeCell ref="R64:R66"/>
    <mergeCell ref="AE74:AE76"/>
    <mergeCell ref="AE93:AE95"/>
    <mergeCell ref="Q83:Q84"/>
    <mergeCell ref="Y57:Y60"/>
    <mergeCell ref="U80:U82"/>
    <mergeCell ref="O64:O66"/>
    <mergeCell ref="K64:K66"/>
    <mergeCell ref="N64:N66"/>
    <mergeCell ref="P54:P56"/>
    <mergeCell ref="W64:W66"/>
    <mergeCell ref="X64:X66"/>
    <mergeCell ref="W80:W82"/>
    <mergeCell ref="Y61:Y63"/>
    <mergeCell ref="P70:P72"/>
    <mergeCell ref="P50:P53"/>
    <mergeCell ref="P61:P63"/>
    <mergeCell ref="E40:E43"/>
    <mergeCell ref="D37:D39"/>
    <mergeCell ref="B27:B30"/>
    <mergeCell ref="D27:D30"/>
    <mergeCell ref="B23:B26"/>
    <mergeCell ref="C24:C25"/>
    <mergeCell ref="D23:D26"/>
    <mergeCell ref="E23:E26"/>
    <mergeCell ref="M37:M39"/>
    <mergeCell ref="A34:A36"/>
    <mergeCell ref="B34:B36"/>
    <mergeCell ref="G34:G36"/>
    <mergeCell ref="F34:F36"/>
    <mergeCell ref="D34:D36"/>
    <mergeCell ref="K34:K36"/>
    <mergeCell ref="L34:L36"/>
    <mergeCell ref="I40:I43"/>
    <mergeCell ref="K44:K45"/>
    <mergeCell ref="AD40:AD43"/>
    <mergeCell ref="L44:L45"/>
    <mergeCell ref="P40:P43"/>
    <mergeCell ref="L37:L39"/>
    <mergeCell ref="N40:N43"/>
    <mergeCell ref="T37:T39"/>
    <mergeCell ref="U37:U39"/>
    <mergeCell ref="V37:V39"/>
    <mergeCell ref="J40:J43"/>
    <mergeCell ref="M44:M46"/>
    <mergeCell ref="X40:X43"/>
    <mergeCell ref="V40:V43"/>
    <mergeCell ref="K40:K43"/>
    <mergeCell ref="Q40:Q43"/>
    <mergeCell ref="R40:R43"/>
    <mergeCell ref="S40:S43"/>
    <mergeCell ref="AC40:AC43"/>
    <mergeCell ref="AD44:AD46"/>
    <mergeCell ref="AC44:AC46"/>
    <mergeCell ref="Y44:Y46"/>
    <mergeCell ref="J37:J39"/>
    <mergeCell ref="O40:O43"/>
    <mergeCell ref="T40:T43"/>
    <mergeCell ref="U40:U43"/>
    <mergeCell ref="R44:R46"/>
    <mergeCell ref="R37:R39"/>
    <mergeCell ref="W37:W39"/>
    <mergeCell ref="X37:X39"/>
    <mergeCell ref="J44:J45"/>
    <mergeCell ref="O44:O46"/>
    <mergeCell ref="W40:W43"/>
    <mergeCell ref="AD31:AD33"/>
    <mergeCell ref="Y31:Y33"/>
    <mergeCell ref="AC31:AC33"/>
    <mergeCell ref="T31:T32"/>
    <mergeCell ref="P31:P32"/>
    <mergeCell ref="G31:G33"/>
    <mergeCell ref="B31:B33"/>
    <mergeCell ref="M34:M36"/>
    <mergeCell ref="W31:W32"/>
    <mergeCell ref="X31:X32"/>
    <mergeCell ref="L31:L32"/>
    <mergeCell ref="A31:A33"/>
    <mergeCell ref="F31:F33"/>
    <mergeCell ref="R31:R32"/>
    <mergeCell ref="S31:S32"/>
    <mergeCell ref="K31:K32"/>
    <mergeCell ref="O31:O33"/>
    <mergeCell ref="N31:N33"/>
    <mergeCell ref="Q31:Q32"/>
    <mergeCell ref="E31:E33"/>
    <mergeCell ref="X34:X36"/>
    <mergeCell ref="J34:J36"/>
    <mergeCell ref="P34:P36"/>
    <mergeCell ref="M31:M33"/>
    <mergeCell ref="S34:S36"/>
    <mergeCell ref="Y34:Y36"/>
    <mergeCell ref="V34:V36"/>
    <mergeCell ref="W34:W36"/>
    <mergeCell ref="U34:U36"/>
    <mergeCell ref="Q34:Q36"/>
    <mergeCell ref="R34:R36"/>
    <mergeCell ref="E34:E36"/>
    <mergeCell ref="S7:S8"/>
    <mergeCell ref="R7:R8"/>
    <mergeCell ref="P7:P8"/>
    <mergeCell ref="Q7:Q8"/>
    <mergeCell ref="I37:I39"/>
    <mergeCell ref="AD34:AD36"/>
    <mergeCell ref="AD37:AD39"/>
    <mergeCell ref="AC37:AC39"/>
    <mergeCell ref="Y37:Y39"/>
    <mergeCell ref="O37:O39"/>
    <mergeCell ref="U23:U26"/>
    <mergeCell ref="T16:T19"/>
    <mergeCell ref="U16:U19"/>
    <mergeCell ref="V16:V19"/>
    <mergeCell ref="J16:J19"/>
    <mergeCell ref="K16:K19"/>
    <mergeCell ref="L16:L19"/>
    <mergeCell ref="G23:G26"/>
    <mergeCell ref="V7:V8"/>
    <mergeCell ref="U7:U8"/>
    <mergeCell ref="T7:T8"/>
    <mergeCell ref="Y11:Y15"/>
    <mergeCell ref="AC11:AC15"/>
    <mergeCell ref="AD11:AD15"/>
    <mergeCell ref="S11:S13"/>
    <mergeCell ref="P11:P15"/>
    <mergeCell ref="Q11:Q13"/>
    <mergeCell ref="V23:V26"/>
    <mergeCell ref="K23:K24"/>
    <mergeCell ref="W23:W26"/>
    <mergeCell ref="T23:T26"/>
    <mergeCell ref="E16:E20"/>
    <mergeCell ref="F16:F19"/>
    <mergeCell ref="G16:G19"/>
    <mergeCell ref="L23:L24"/>
    <mergeCell ref="I31:I33"/>
    <mergeCell ref="J31:J32"/>
    <mergeCell ref="C29:C30"/>
    <mergeCell ref="I23:I26"/>
    <mergeCell ref="G27:G30"/>
    <mergeCell ref="H17:H18"/>
    <mergeCell ref="F23:F26"/>
    <mergeCell ref="V4:V6"/>
    <mergeCell ref="P4:P6"/>
    <mergeCell ref="V9:V10"/>
    <mergeCell ref="I7:I10"/>
    <mergeCell ref="X7:X8"/>
    <mergeCell ref="J4:J6"/>
    <mergeCell ref="N7:N10"/>
    <mergeCell ref="N4:N6"/>
    <mergeCell ref="M7:M10"/>
    <mergeCell ref="W7:W8"/>
    <mergeCell ref="T4:T6"/>
    <mergeCell ref="U4:U6"/>
    <mergeCell ref="J9:J10"/>
    <mergeCell ref="K9:K10"/>
    <mergeCell ref="L9:L10"/>
    <mergeCell ref="K4:K6"/>
    <mergeCell ref="J7:J8"/>
    <mergeCell ref="K7:K8"/>
    <mergeCell ref="L4:L6"/>
    <mergeCell ref="A7:A10"/>
    <mergeCell ref="D7:D10"/>
    <mergeCell ref="E7:E10"/>
    <mergeCell ref="F7:F10"/>
    <mergeCell ref="G7:G10"/>
    <mergeCell ref="F4:F6"/>
    <mergeCell ref="O4:O6"/>
    <mergeCell ref="I4:I6"/>
    <mergeCell ref="O7:O10"/>
    <mergeCell ref="M4:M6"/>
    <mergeCell ref="C8:C9"/>
    <mergeCell ref="L7:L8"/>
    <mergeCell ref="Q9:Q10"/>
    <mergeCell ref="P9:P10"/>
    <mergeCell ref="A1:AE1"/>
    <mergeCell ref="M2:S2"/>
    <mergeCell ref="Y2:AB2"/>
    <mergeCell ref="AD4:AD6"/>
    <mergeCell ref="AC4:AC6"/>
    <mergeCell ref="Y4:Y6"/>
    <mergeCell ref="A4:A6"/>
    <mergeCell ref="B4:B6"/>
    <mergeCell ref="D4:D6"/>
    <mergeCell ref="G4:G6"/>
    <mergeCell ref="E4:E6"/>
    <mergeCell ref="A2:G2"/>
    <mergeCell ref="H2:L2"/>
    <mergeCell ref="Y23:Y26"/>
    <mergeCell ref="AC23:AC26"/>
    <mergeCell ref="O23:O26"/>
    <mergeCell ref="AD16:AD20"/>
    <mergeCell ref="AC16:AC20"/>
    <mergeCell ref="Y16:Y20"/>
    <mergeCell ref="AE11:AE15"/>
    <mergeCell ref="N11:N15"/>
    <mergeCell ref="I11:I13"/>
    <mergeCell ref="N16:N19"/>
    <mergeCell ref="M16:M19"/>
    <mergeCell ref="M23:M26"/>
    <mergeCell ref="P23:P26"/>
    <mergeCell ref="O11:O15"/>
    <mergeCell ref="M11:M15"/>
    <mergeCell ref="R11:R13"/>
    <mergeCell ref="S14:S15"/>
    <mergeCell ref="Q14:Q15"/>
    <mergeCell ref="R14:R15"/>
    <mergeCell ref="P16:P19"/>
    <mergeCell ref="Q16:Q19"/>
    <mergeCell ref="R16:R19"/>
    <mergeCell ref="X23:X26"/>
    <mergeCell ref="AD23:AD26"/>
    <mergeCell ref="N23:N26"/>
    <mergeCell ref="E27:E30"/>
    <mergeCell ref="F27:F30"/>
    <mergeCell ref="AD27:AD30"/>
    <mergeCell ref="Y27:Y30"/>
    <mergeCell ref="O27:O30"/>
    <mergeCell ref="AC27:AC30"/>
    <mergeCell ref="Q23:Q26"/>
    <mergeCell ref="R23:R26"/>
    <mergeCell ref="S23:S26"/>
    <mergeCell ref="I27:I30"/>
    <mergeCell ref="M27:M30"/>
    <mergeCell ref="J23:J24"/>
    <mergeCell ref="AE27:AE30"/>
    <mergeCell ref="AC7:AC10"/>
    <mergeCell ref="Y7:Y10"/>
    <mergeCell ref="AD7:AD10"/>
    <mergeCell ref="T9:T10"/>
    <mergeCell ref="U9:U10"/>
    <mergeCell ref="T12:T15"/>
    <mergeCell ref="U12:U15"/>
    <mergeCell ref="V12:V15"/>
    <mergeCell ref="W12:W15"/>
    <mergeCell ref="X12:X15"/>
    <mergeCell ref="O34:O36"/>
    <mergeCell ref="N34:N36"/>
    <mergeCell ref="K37:K39"/>
    <mergeCell ref="N37:N39"/>
    <mergeCell ref="P37:P39"/>
    <mergeCell ref="Q37:Q39"/>
    <mergeCell ref="L40:L43"/>
    <mergeCell ref="T61:T63"/>
    <mergeCell ref="G57:G60"/>
    <mergeCell ref="N50:N53"/>
    <mergeCell ref="E50:E53"/>
    <mergeCell ref="I50:I53"/>
    <mergeCell ref="F50:F53"/>
    <mergeCell ref="G54:G56"/>
    <mergeCell ref="G50:G53"/>
    <mergeCell ref="K54:K56"/>
    <mergeCell ref="F54:F56"/>
    <mergeCell ref="M57:M60"/>
    <mergeCell ref="N57:N60"/>
    <mergeCell ref="J59:J60"/>
    <mergeCell ref="K59:K60"/>
    <mergeCell ref="L59:L60"/>
    <mergeCell ref="M54:M56"/>
    <mergeCell ref="J54:J56"/>
    <mergeCell ref="O50:O53"/>
    <mergeCell ref="T44:T45"/>
    <mergeCell ref="G44:G46"/>
    <mergeCell ref="A93:A95"/>
    <mergeCell ref="B93:B95"/>
    <mergeCell ref="G80:G82"/>
    <mergeCell ref="E80:E82"/>
    <mergeCell ref="O93:O95"/>
    <mergeCell ref="I83:I85"/>
    <mergeCell ref="E83:E85"/>
    <mergeCell ref="F83:F85"/>
    <mergeCell ref="A80:A82"/>
    <mergeCell ref="N83:N85"/>
    <mergeCell ref="I93:I95"/>
    <mergeCell ref="I86:I92"/>
    <mergeCell ref="J88:J92"/>
    <mergeCell ref="N93:N95"/>
    <mergeCell ref="C86:C87"/>
    <mergeCell ref="C88:C89"/>
    <mergeCell ref="K93:K94"/>
    <mergeCell ref="M86:M92"/>
    <mergeCell ref="A83:A85"/>
    <mergeCell ref="B83:B85"/>
    <mergeCell ref="B80:B82"/>
    <mergeCell ref="N86:N92"/>
    <mergeCell ref="O86:O92"/>
    <mergeCell ref="O83:O85"/>
    <mergeCell ref="D50:D53"/>
    <mergeCell ref="M80:M82"/>
    <mergeCell ref="D80:D82"/>
    <mergeCell ref="Q67:Q68"/>
    <mergeCell ref="E57:E60"/>
    <mergeCell ref="L57:L58"/>
    <mergeCell ref="I57:I60"/>
    <mergeCell ref="N61:N63"/>
    <mergeCell ref="G61:G63"/>
    <mergeCell ref="C58:C59"/>
    <mergeCell ref="D61:D63"/>
    <mergeCell ref="P67:P69"/>
    <mergeCell ref="J64:J66"/>
    <mergeCell ref="I67:I69"/>
    <mergeCell ref="G74:G76"/>
    <mergeCell ref="D67:D69"/>
    <mergeCell ref="J67:J68"/>
    <mergeCell ref="G77:G79"/>
    <mergeCell ref="M70:M72"/>
    <mergeCell ref="K80:K82"/>
    <mergeCell ref="N80:N82"/>
    <mergeCell ref="Q61:Q63"/>
    <mergeCell ref="O57:O60"/>
    <mergeCell ref="J50:J53"/>
    <mergeCell ref="Q80:Q82"/>
    <mergeCell ref="A47:A49"/>
    <mergeCell ref="B47:B49"/>
    <mergeCell ref="D47:D49"/>
    <mergeCell ref="O47:O49"/>
    <mergeCell ref="E47:E49"/>
    <mergeCell ref="F47:F49"/>
    <mergeCell ref="M47:M49"/>
    <mergeCell ref="J47:J48"/>
    <mergeCell ref="K47:K48"/>
    <mergeCell ref="L47:L48"/>
    <mergeCell ref="A44:A46"/>
    <mergeCell ref="F74:F76"/>
    <mergeCell ref="I70:I72"/>
    <mergeCell ref="O61:O63"/>
    <mergeCell ref="N44:N46"/>
    <mergeCell ref="L50:L53"/>
    <mergeCell ref="N47:N49"/>
    <mergeCell ref="A54:A56"/>
    <mergeCell ref="E67:E69"/>
    <mergeCell ref="B64:B66"/>
    <mergeCell ref="M74:M76"/>
    <mergeCell ref="G70:G72"/>
    <mergeCell ref="M61:M63"/>
    <mergeCell ref="I74:I76"/>
    <mergeCell ref="L70:L72"/>
    <mergeCell ref="L67:L68"/>
    <mergeCell ref="B67:B69"/>
    <mergeCell ref="E44:E46"/>
    <mergeCell ref="A67:A69"/>
    <mergeCell ref="A86:A92"/>
    <mergeCell ref="Q86:Q88"/>
    <mergeCell ref="R83:R84"/>
    <mergeCell ref="Q74:Q76"/>
    <mergeCell ref="O70:O72"/>
    <mergeCell ref="M77:M79"/>
    <mergeCell ref="N77:N79"/>
    <mergeCell ref="K77:K78"/>
    <mergeCell ref="O77:O79"/>
    <mergeCell ref="P77:P79"/>
    <mergeCell ref="R80:R82"/>
    <mergeCell ref="T74:T76"/>
    <mergeCell ref="T80:T82"/>
    <mergeCell ref="A70:A72"/>
    <mergeCell ref="G83:G85"/>
    <mergeCell ref="J86:J87"/>
    <mergeCell ref="L88:L92"/>
    <mergeCell ref="D86:D92"/>
    <mergeCell ref="E86:E92"/>
    <mergeCell ref="F86:F92"/>
    <mergeCell ref="G86:G92"/>
    <mergeCell ref="B86:B92"/>
    <mergeCell ref="C90:C92"/>
    <mergeCell ref="O80:O82"/>
    <mergeCell ref="D77:D79"/>
    <mergeCell ref="K70:K72"/>
    <mergeCell ref="J74:J76"/>
    <mergeCell ref="K74:K76"/>
    <mergeCell ref="G64:G66"/>
    <mergeCell ref="B70:B72"/>
    <mergeCell ref="L77:L78"/>
    <mergeCell ref="E77:E79"/>
    <mergeCell ref="G67:G69"/>
    <mergeCell ref="L64:L66"/>
    <mergeCell ref="J77:J78"/>
    <mergeCell ref="K67:K68"/>
    <mergeCell ref="M67:M69"/>
    <mergeCell ref="M83:M85"/>
    <mergeCell ref="M64:M66"/>
    <mergeCell ref="B54:B56"/>
    <mergeCell ref="D54:D56"/>
    <mergeCell ref="E54:E56"/>
    <mergeCell ref="I61:I63"/>
    <mergeCell ref="L61:L63"/>
    <mergeCell ref="K61:K63"/>
    <mergeCell ref="F61:F63"/>
    <mergeCell ref="J57:J58"/>
    <mergeCell ref="I54:I56"/>
    <mergeCell ref="D64:D66"/>
    <mergeCell ref="A74:A76"/>
    <mergeCell ref="A64:A66"/>
    <mergeCell ref="A77:A79"/>
    <mergeCell ref="B74:B76"/>
    <mergeCell ref="D74:D76"/>
    <mergeCell ref="D70:D72"/>
    <mergeCell ref="E70:E72"/>
    <mergeCell ref="F70:F72"/>
    <mergeCell ref="F67:F69"/>
    <mergeCell ref="B77:B79"/>
    <mergeCell ref="E73:E76"/>
    <mergeCell ref="F77:F79"/>
    <mergeCell ref="I77:I79"/>
    <mergeCell ref="I64:I66"/>
    <mergeCell ref="J70:J72"/>
    <mergeCell ref="D57:D60"/>
    <mergeCell ref="F57:F60"/>
    <mergeCell ref="A57:A60"/>
    <mergeCell ref="B57:B60"/>
    <mergeCell ref="A61:A63"/>
    <mergeCell ref="B61:B63"/>
    <mergeCell ref="E61:E63"/>
    <mergeCell ref="D142:D144"/>
    <mergeCell ref="I169:I171"/>
    <mergeCell ref="K178:K179"/>
    <mergeCell ref="F138:F141"/>
    <mergeCell ref="E145:E147"/>
    <mergeCell ref="F145:F147"/>
    <mergeCell ref="N148:N150"/>
    <mergeCell ref="L151:L153"/>
    <mergeCell ref="M154:M156"/>
    <mergeCell ref="E166:E168"/>
    <mergeCell ref="D172:D174"/>
    <mergeCell ref="G154:G156"/>
    <mergeCell ref="H157:H159"/>
    <mergeCell ref="E64:E66"/>
    <mergeCell ref="F64:F66"/>
    <mergeCell ref="I123:I125"/>
    <mergeCell ref="J151:J153"/>
    <mergeCell ref="F93:F95"/>
    <mergeCell ref="M93:M95"/>
    <mergeCell ref="E93:E95"/>
    <mergeCell ref="D93:D95"/>
    <mergeCell ref="J80:J82"/>
    <mergeCell ref="D83:D85"/>
    <mergeCell ref="D105:D107"/>
    <mergeCell ref="I138:I141"/>
    <mergeCell ref="I80:I82"/>
    <mergeCell ref="L80:L82"/>
    <mergeCell ref="K86:K87"/>
    <mergeCell ref="K88:K92"/>
    <mergeCell ref="Q64:Q66"/>
    <mergeCell ref="R135:R137"/>
    <mergeCell ref="S135:S137"/>
    <mergeCell ref="V129:V130"/>
    <mergeCell ref="M120:M122"/>
    <mergeCell ref="K138:K139"/>
    <mergeCell ref="S138:S139"/>
    <mergeCell ref="J138:J139"/>
    <mergeCell ref="N120:N122"/>
    <mergeCell ref="O117:O119"/>
    <mergeCell ref="N154:N156"/>
    <mergeCell ref="L154:L156"/>
    <mergeCell ref="N145:N147"/>
    <mergeCell ref="N129:N131"/>
    <mergeCell ref="S111:S113"/>
    <mergeCell ref="P135:P137"/>
    <mergeCell ref="Q135:Q137"/>
    <mergeCell ref="P111:P113"/>
    <mergeCell ref="S126:S128"/>
    <mergeCell ref="N151:N153"/>
    <mergeCell ref="V96:V98"/>
    <mergeCell ref="V67:V69"/>
    <mergeCell ref="T135:T137"/>
    <mergeCell ref="P154:P156"/>
    <mergeCell ref="K145:K147"/>
    <mergeCell ref="J145:J147"/>
    <mergeCell ref="F44:F46"/>
    <mergeCell ref="O129:O131"/>
    <mergeCell ref="L99:L101"/>
    <mergeCell ref="G117:G119"/>
    <mergeCell ref="F80:F82"/>
    <mergeCell ref="L83:L84"/>
    <mergeCell ref="N54:N56"/>
    <mergeCell ref="L54:L56"/>
    <mergeCell ref="M50:M53"/>
    <mergeCell ref="X50:X53"/>
    <mergeCell ref="O54:O56"/>
    <mergeCell ref="Q50:Q53"/>
    <mergeCell ref="U50:U53"/>
    <mergeCell ref="R148:R149"/>
    <mergeCell ref="Q126:Q128"/>
    <mergeCell ref="K50:K53"/>
    <mergeCell ref="K140:K141"/>
    <mergeCell ref="L140:L141"/>
    <mergeCell ref="J140:J141"/>
    <mergeCell ref="T57:T58"/>
    <mergeCell ref="W117:W119"/>
    <mergeCell ref="U44:U45"/>
    <mergeCell ref="W44:W45"/>
    <mergeCell ref="X44:X45"/>
    <mergeCell ref="R145:R147"/>
    <mergeCell ref="W135:W137"/>
    <mergeCell ref="Y105:Y107"/>
    <mergeCell ref="AC129:AC131"/>
    <mergeCell ref="K169:K170"/>
    <mergeCell ref="AC111:AC113"/>
    <mergeCell ref="K160:K162"/>
    <mergeCell ref="V126:V128"/>
    <mergeCell ref="U117:U119"/>
    <mergeCell ref="O175:O177"/>
    <mergeCell ref="W163:W165"/>
    <mergeCell ref="X175:X177"/>
    <mergeCell ref="AC175:AC177"/>
    <mergeCell ref="W126:W128"/>
    <mergeCell ref="AC157:AC159"/>
    <mergeCell ref="Y135:Y137"/>
    <mergeCell ref="Y132:Y134"/>
    <mergeCell ref="Y178:Y180"/>
    <mergeCell ref="Y175:Y177"/>
    <mergeCell ref="Q172:Q174"/>
    <mergeCell ref="T148:T149"/>
    <mergeCell ref="Y151:Y153"/>
    <mergeCell ref="U148:U149"/>
    <mergeCell ref="M160:M162"/>
    <mergeCell ref="AC154:AC156"/>
    <mergeCell ref="N160:N162"/>
    <mergeCell ref="P160:P162"/>
    <mergeCell ref="Y111:Y113"/>
    <mergeCell ref="S154:S156"/>
    <mergeCell ref="V114:V116"/>
    <mergeCell ref="N142:N144"/>
    <mergeCell ref="N138:N141"/>
    <mergeCell ref="X114:X116"/>
    <mergeCell ref="R138:R139"/>
    <mergeCell ref="F96:F98"/>
    <mergeCell ref="D215:D217"/>
    <mergeCell ref="M193:M195"/>
    <mergeCell ref="O199:O202"/>
    <mergeCell ref="J199:J200"/>
    <mergeCell ref="G138:G141"/>
    <mergeCell ref="N135:N137"/>
    <mergeCell ref="L142:L144"/>
    <mergeCell ref="O196:O198"/>
    <mergeCell ref="U175:U177"/>
    <mergeCell ref="N190:N192"/>
    <mergeCell ref="W212:W214"/>
    <mergeCell ref="N215:N217"/>
    <mergeCell ref="U157:U159"/>
    <mergeCell ref="T215:T217"/>
    <mergeCell ref="P175:P177"/>
    <mergeCell ref="Q175:Q177"/>
    <mergeCell ref="O215:O217"/>
    <mergeCell ref="K166:K167"/>
    <mergeCell ref="O166:O168"/>
    <mergeCell ref="K149:K150"/>
    <mergeCell ref="K151:K153"/>
    <mergeCell ref="W148:W149"/>
    <mergeCell ref="N166:N168"/>
    <mergeCell ref="O172:O174"/>
    <mergeCell ref="M187:M189"/>
    <mergeCell ref="Q212:Q214"/>
    <mergeCell ref="R212:R214"/>
    <mergeCell ref="K190:K192"/>
    <mergeCell ref="L190:L192"/>
    <mergeCell ref="L157:L159"/>
    <mergeCell ref="L160:L162"/>
    <mergeCell ref="W239:W241"/>
    <mergeCell ref="K224:K226"/>
    <mergeCell ref="Y218:Y220"/>
    <mergeCell ref="V203:V205"/>
    <mergeCell ref="Q239:Q241"/>
    <mergeCell ref="K199:K200"/>
    <mergeCell ref="L199:L200"/>
    <mergeCell ref="K201:K202"/>
    <mergeCell ref="W218:W220"/>
    <mergeCell ref="U215:U217"/>
    <mergeCell ref="V215:V217"/>
    <mergeCell ref="Q218:Q220"/>
    <mergeCell ref="R218:R220"/>
    <mergeCell ref="AC196:AC198"/>
    <mergeCell ref="V169:V171"/>
    <mergeCell ref="P163:P165"/>
    <mergeCell ref="W193:W195"/>
    <mergeCell ref="AC206:AC208"/>
    <mergeCell ref="AC203:AC205"/>
    <mergeCell ref="O218:O220"/>
    <mergeCell ref="V175:V177"/>
    <mergeCell ref="O181:O183"/>
    <mergeCell ref="V184:V186"/>
    <mergeCell ref="T184:T186"/>
    <mergeCell ref="Y212:Y214"/>
    <mergeCell ref="O190:O192"/>
    <mergeCell ref="AC178:AC180"/>
    <mergeCell ref="AC172:AC174"/>
    <mergeCell ref="O178:O180"/>
    <mergeCell ref="M169:M171"/>
    <mergeCell ref="L166:L167"/>
    <mergeCell ref="K233:K235"/>
    <mergeCell ref="U239:U241"/>
    <mergeCell ref="X239:X241"/>
    <mergeCell ref="Q203:Q205"/>
    <mergeCell ref="V209:V211"/>
    <mergeCell ref="Y236:Y238"/>
    <mergeCell ref="AC236:AC238"/>
    <mergeCell ref="M230:M232"/>
    <mergeCell ref="L230:L231"/>
    <mergeCell ref="N221:N223"/>
    <mergeCell ref="P218:P220"/>
    <mergeCell ref="M221:M223"/>
    <mergeCell ref="M218:M220"/>
    <mergeCell ref="O227:O229"/>
    <mergeCell ref="N227:N229"/>
    <mergeCell ref="P224:P226"/>
    <mergeCell ref="P227:P229"/>
    <mergeCell ref="L221:L223"/>
    <mergeCell ref="O224:O226"/>
    <mergeCell ref="Y221:Y223"/>
    <mergeCell ref="U218:U220"/>
    <mergeCell ref="X233:X235"/>
    <mergeCell ref="W227:W229"/>
    <mergeCell ref="O203:O205"/>
    <mergeCell ref="X212:X214"/>
    <mergeCell ref="V239:V241"/>
    <mergeCell ref="M236:M238"/>
    <mergeCell ref="M233:M235"/>
    <mergeCell ref="Y227:Y229"/>
    <mergeCell ref="M227:M229"/>
    <mergeCell ref="O230:O232"/>
    <mergeCell ref="Y224:Y226"/>
    <mergeCell ref="L203:L205"/>
    <mergeCell ref="AD218:AD220"/>
    <mergeCell ref="AC218:AC220"/>
    <mergeCell ref="AC227:AC229"/>
    <mergeCell ref="AD227:AD229"/>
    <mergeCell ref="X218:X220"/>
    <mergeCell ref="T218:T220"/>
    <mergeCell ref="V218:V220"/>
    <mergeCell ref="AC230:AC232"/>
    <mergeCell ref="AC209:AC211"/>
    <mergeCell ref="L187:L189"/>
    <mergeCell ref="L193:L195"/>
    <mergeCell ref="Y209:Y211"/>
    <mergeCell ref="Y203:Y205"/>
    <mergeCell ref="AC193:AC195"/>
    <mergeCell ref="AD215:AD217"/>
    <mergeCell ref="AD212:AD214"/>
    <mergeCell ref="AC212:AC214"/>
    <mergeCell ref="X190:X192"/>
    <mergeCell ref="AC221:AC223"/>
    <mergeCell ref="AC224:AC226"/>
    <mergeCell ref="AC187:AC189"/>
    <mergeCell ref="N196:N198"/>
    <mergeCell ref="M199:M202"/>
    <mergeCell ref="N230:N232"/>
    <mergeCell ref="M224:M226"/>
    <mergeCell ref="S199:S202"/>
    <mergeCell ref="M203:M205"/>
    <mergeCell ref="U227:U229"/>
    <mergeCell ref="P209:P211"/>
    <mergeCell ref="V227:V229"/>
    <mergeCell ref="AD203:AD205"/>
    <mergeCell ref="AD196:AD198"/>
    <mergeCell ref="X163:X165"/>
    <mergeCell ref="O160:O162"/>
    <mergeCell ref="AC184:AC186"/>
    <mergeCell ref="Y184:Y186"/>
    <mergeCell ref="Q181:Q183"/>
    <mergeCell ref="R181:R183"/>
    <mergeCell ref="X154:X156"/>
    <mergeCell ref="J233:J235"/>
    <mergeCell ref="J236:J238"/>
    <mergeCell ref="J227:J229"/>
    <mergeCell ref="F233:F235"/>
    <mergeCell ref="I233:I235"/>
    <mergeCell ref="Q209:Q211"/>
    <mergeCell ref="R209:R211"/>
    <mergeCell ref="S209:S211"/>
    <mergeCell ref="T209:T211"/>
    <mergeCell ref="N187:N189"/>
    <mergeCell ref="Y187:Y189"/>
    <mergeCell ref="N181:N183"/>
    <mergeCell ref="Y181:Y183"/>
    <mergeCell ref="K196:K198"/>
    <mergeCell ref="T233:T235"/>
    <mergeCell ref="K154:K156"/>
    <mergeCell ref="J154:J156"/>
    <mergeCell ref="J160:J162"/>
    <mergeCell ref="J166:J167"/>
    <mergeCell ref="J157:J159"/>
    <mergeCell ref="F160:F162"/>
    <mergeCell ref="J224:J226"/>
    <mergeCell ref="J209:J211"/>
    <mergeCell ref="J196:J198"/>
    <mergeCell ref="F193:F195"/>
    <mergeCell ref="AC126:AC128"/>
    <mergeCell ref="X126:X128"/>
    <mergeCell ref="AD129:AD131"/>
    <mergeCell ref="X129:X130"/>
    <mergeCell ref="W157:W159"/>
    <mergeCell ref="U163:U165"/>
    <mergeCell ref="T163:T165"/>
    <mergeCell ref="AD221:AD223"/>
    <mergeCell ref="P230:P232"/>
    <mergeCell ref="M209:M211"/>
    <mergeCell ref="N209:N211"/>
    <mergeCell ref="L224:L226"/>
    <mergeCell ref="Y215:Y217"/>
    <mergeCell ref="AD209:AD211"/>
    <mergeCell ref="N218:N220"/>
    <mergeCell ref="AD184:AD186"/>
    <mergeCell ref="N157:N159"/>
    <mergeCell ref="AD181:AD183"/>
    <mergeCell ref="AD169:AD171"/>
    <mergeCell ref="AC181:AC183"/>
    <mergeCell ref="AC169:AC171"/>
    <mergeCell ref="Y169:Y171"/>
    <mergeCell ref="S175:S177"/>
    <mergeCell ref="Q154:Q156"/>
    <mergeCell ref="R154:R156"/>
    <mergeCell ref="P172:P174"/>
    <mergeCell ref="AD160:AD162"/>
    <mergeCell ref="AD157:AD159"/>
    <mergeCell ref="N175:N177"/>
    <mergeCell ref="M181:M183"/>
    <mergeCell ref="R175:R177"/>
    <mergeCell ref="V163:V165"/>
    <mergeCell ref="N274:N276"/>
    <mergeCell ref="O274:O276"/>
    <mergeCell ref="V190:V192"/>
    <mergeCell ref="T190:T192"/>
    <mergeCell ref="U190:U192"/>
    <mergeCell ref="T172:T174"/>
    <mergeCell ref="J256:J258"/>
    <mergeCell ref="K256:K258"/>
    <mergeCell ref="L256:L258"/>
    <mergeCell ref="M256:M258"/>
    <mergeCell ref="J245:J248"/>
    <mergeCell ref="K245:K248"/>
    <mergeCell ref="L245:L248"/>
    <mergeCell ref="F175:F177"/>
    <mergeCell ref="I175:I177"/>
    <mergeCell ref="G203:G205"/>
    <mergeCell ref="J206:J208"/>
    <mergeCell ref="F259:F261"/>
    <mergeCell ref="G259:G261"/>
    <mergeCell ref="N259:N261"/>
    <mergeCell ref="O259:O261"/>
    <mergeCell ref="K236:K238"/>
    <mergeCell ref="U187:U189"/>
    <mergeCell ref="F206:F208"/>
    <mergeCell ref="J274:J276"/>
    <mergeCell ref="K274:K276"/>
    <mergeCell ref="L274:L276"/>
    <mergeCell ref="M274:M276"/>
    <mergeCell ref="R199:R202"/>
    <mergeCell ref="P239:P241"/>
    <mergeCell ref="U271:U273"/>
    <mergeCell ref="O187:O189"/>
    <mergeCell ref="D277:D279"/>
    <mergeCell ref="E277:E279"/>
    <mergeCell ref="F277:F279"/>
    <mergeCell ref="G277:G279"/>
    <mergeCell ref="J277:J279"/>
    <mergeCell ref="N277:N279"/>
    <mergeCell ref="O277:O279"/>
    <mergeCell ref="A283:A285"/>
    <mergeCell ref="B283:B285"/>
    <mergeCell ref="D283:D285"/>
    <mergeCell ref="E283:E285"/>
    <mergeCell ref="F283:F285"/>
    <mergeCell ref="G283:G285"/>
    <mergeCell ref="N283:N285"/>
    <mergeCell ref="O283:O285"/>
    <mergeCell ref="F280:F282"/>
    <mergeCell ref="O280:O282"/>
    <mergeCell ref="K277:K279"/>
    <mergeCell ref="L277:L279"/>
    <mergeCell ref="M277:M279"/>
    <mergeCell ref="K280:K282"/>
    <mergeCell ref="L280:L282"/>
    <mergeCell ref="I280:I282"/>
    <mergeCell ref="Y283:Y285"/>
    <mergeCell ref="AC283:AC285"/>
    <mergeCell ref="A286:A288"/>
    <mergeCell ref="B286:B288"/>
    <mergeCell ref="D286:D288"/>
    <mergeCell ref="E286:E288"/>
    <mergeCell ref="F286:F288"/>
    <mergeCell ref="O286:O288"/>
    <mergeCell ref="I283:I285"/>
    <mergeCell ref="J283:J284"/>
    <mergeCell ref="K283:K284"/>
    <mergeCell ref="G286:G288"/>
    <mergeCell ref="I286:I288"/>
    <mergeCell ref="M286:M288"/>
    <mergeCell ref="L283:L284"/>
    <mergeCell ref="J286:J288"/>
    <mergeCell ref="K286:K288"/>
    <mergeCell ref="L286:L288"/>
    <mergeCell ref="Y298:Y300"/>
    <mergeCell ref="AC298:AC300"/>
    <mergeCell ref="AD298:AD300"/>
    <mergeCell ref="N298:N300"/>
    <mergeCell ref="V256:V258"/>
    <mergeCell ref="O289:O291"/>
    <mergeCell ref="O292:O294"/>
    <mergeCell ref="O295:O297"/>
    <mergeCell ref="AD286:AD288"/>
    <mergeCell ref="AD289:AD291"/>
    <mergeCell ref="AD292:AD294"/>
    <mergeCell ref="AD295:AD297"/>
    <mergeCell ref="AC286:AC288"/>
    <mergeCell ref="AC289:AC291"/>
    <mergeCell ref="AC292:AC294"/>
    <mergeCell ref="AC295:AC297"/>
    <mergeCell ref="Y289:Y291"/>
    <mergeCell ref="Y292:Y294"/>
    <mergeCell ref="Y295:Y297"/>
    <mergeCell ref="AD283:AD285"/>
    <mergeCell ref="Y286:Y288"/>
    <mergeCell ref="N289:N291"/>
    <mergeCell ref="N292:N294"/>
    <mergeCell ref="N295:N297"/>
    <mergeCell ref="N280:N282"/>
    <mergeCell ref="AC280:AC282"/>
    <mergeCell ref="Y280:Y282"/>
    <mergeCell ref="Y277:Y279"/>
    <mergeCell ref="AC277:AC279"/>
    <mergeCell ref="AD271:AD273"/>
    <mergeCell ref="AC271:AC273"/>
    <mergeCell ref="Y271:Y273"/>
    <mergeCell ref="A298:A300"/>
    <mergeCell ref="B298:B300"/>
    <mergeCell ref="D298:D300"/>
    <mergeCell ref="E298:E300"/>
    <mergeCell ref="F298:F300"/>
    <mergeCell ref="G298:G300"/>
    <mergeCell ref="I295:I297"/>
    <mergeCell ref="I298:I300"/>
    <mergeCell ref="I292:I294"/>
    <mergeCell ref="I289:I291"/>
    <mergeCell ref="O298:O300"/>
    <mergeCell ref="A289:A291"/>
    <mergeCell ref="A292:A294"/>
    <mergeCell ref="A295:A297"/>
    <mergeCell ref="B289:B291"/>
    <mergeCell ref="B292:B294"/>
    <mergeCell ref="B295:B297"/>
    <mergeCell ref="F289:F291"/>
    <mergeCell ref="F292:F294"/>
    <mergeCell ref="F295:F297"/>
    <mergeCell ref="G289:G291"/>
    <mergeCell ref="G292:G294"/>
    <mergeCell ref="G295:G297"/>
    <mergeCell ref="E289:E291"/>
    <mergeCell ref="E292:E294"/>
    <mergeCell ref="E295:E297"/>
    <mergeCell ref="J289:J291"/>
    <mergeCell ref="D289:D291"/>
    <mergeCell ref="D292:D294"/>
    <mergeCell ref="D295:D297"/>
    <mergeCell ref="K289:K291"/>
    <mergeCell ref="L289:L291"/>
    <mergeCell ref="M289:M291"/>
    <mergeCell ref="V64:V66"/>
    <mergeCell ref="M283:M285"/>
    <mergeCell ref="I224:I226"/>
    <mergeCell ref="L215:L217"/>
    <mergeCell ref="L218:L220"/>
    <mergeCell ref="T212:T214"/>
    <mergeCell ref="U212:U214"/>
    <mergeCell ref="V212:V214"/>
    <mergeCell ref="L196:L198"/>
    <mergeCell ref="K215:K217"/>
    <mergeCell ref="O239:O241"/>
    <mergeCell ref="N252:N255"/>
    <mergeCell ref="N286:N288"/>
    <mergeCell ref="U99:U101"/>
    <mergeCell ref="V99:V101"/>
    <mergeCell ref="W67:W69"/>
    <mergeCell ref="P64:P66"/>
    <mergeCell ref="T154:T156"/>
    <mergeCell ref="U154:U156"/>
    <mergeCell ref="T99:T101"/>
    <mergeCell ref="O252:O255"/>
    <mergeCell ref="M280:M282"/>
    <mergeCell ref="J280:J282"/>
    <mergeCell ref="T187:T189"/>
    <mergeCell ref="M196:M198"/>
    <mergeCell ref="O206:O208"/>
    <mergeCell ref="R67:R68"/>
    <mergeCell ref="W50:W53"/>
    <mergeCell ref="K218:K220"/>
    <mergeCell ref="N206:N208"/>
    <mergeCell ref="M206:M208"/>
    <mergeCell ref="L206:L208"/>
    <mergeCell ref="Q199:Q202"/>
    <mergeCell ref="AD245:AD248"/>
    <mergeCell ref="AD199:AD202"/>
    <mergeCell ref="AD230:AD232"/>
    <mergeCell ref="M242:M244"/>
    <mergeCell ref="O242:O244"/>
    <mergeCell ref="Y249:Y251"/>
    <mergeCell ref="AC199:AC202"/>
    <mergeCell ref="AD242:AD244"/>
    <mergeCell ref="AC242:AC244"/>
    <mergeCell ref="K221:K223"/>
    <mergeCell ref="K212:K214"/>
    <mergeCell ref="R203:R205"/>
    <mergeCell ref="P212:P214"/>
    <mergeCell ref="L236:L238"/>
    <mergeCell ref="AD249:AD251"/>
    <mergeCell ref="X227:X229"/>
    <mergeCell ref="AC215:AC217"/>
    <mergeCell ref="AD206:AD208"/>
    <mergeCell ref="AD239:AD241"/>
    <mergeCell ref="M215:M217"/>
    <mergeCell ref="L233:L235"/>
    <mergeCell ref="O233:O235"/>
    <mergeCell ref="Y230:Y232"/>
    <mergeCell ref="V233:V235"/>
    <mergeCell ref="P221:P223"/>
    <mergeCell ref="L227:L229"/>
    <mergeCell ref="AD224:AD226"/>
    <mergeCell ref="AD277:AD279"/>
    <mergeCell ref="AD280:AD282"/>
    <mergeCell ref="AC274:AC276"/>
    <mergeCell ref="Y274:Y276"/>
    <mergeCell ref="AD132:AD134"/>
    <mergeCell ref="AC132:AC134"/>
    <mergeCell ref="S151:S153"/>
    <mergeCell ref="X123:X125"/>
    <mergeCell ref="Y145:Y147"/>
    <mergeCell ref="Y142:Y144"/>
    <mergeCell ref="X151:X153"/>
    <mergeCell ref="Y163:Y165"/>
    <mergeCell ref="Y154:Y156"/>
    <mergeCell ref="AD166:AD168"/>
    <mergeCell ref="AC166:AC168"/>
    <mergeCell ref="Y166:Y168"/>
    <mergeCell ref="AC160:AC162"/>
    <mergeCell ref="Y172:Y174"/>
    <mergeCell ref="U126:U128"/>
    <mergeCell ref="Y190:Y192"/>
    <mergeCell ref="X193:X195"/>
    <mergeCell ref="U169:U171"/>
    <mergeCell ref="V187:V189"/>
    <mergeCell ref="AD187:AD189"/>
    <mergeCell ref="X187:X189"/>
    <mergeCell ref="AD236:AD238"/>
    <mergeCell ref="Y148:Y150"/>
    <mergeCell ref="AC256:AC258"/>
    <mergeCell ref="W233:W235"/>
    <mergeCell ref="Y245:Y248"/>
    <mergeCell ref="AD154:AD156"/>
    <mergeCell ref="Y160:Y162"/>
    <mergeCell ref="U61:U63"/>
    <mergeCell ref="V61:V63"/>
    <mergeCell ref="U54:U56"/>
    <mergeCell ref="AC57:AC60"/>
    <mergeCell ref="X61:X63"/>
    <mergeCell ref="Y50:Y53"/>
    <mergeCell ref="AA52:AA53"/>
    <mergeCell ref="AB52:AB53"/>
    <mergeCell ref="Z52:Z53"/>
    <mergeCell ref="AD54:AD56"/>
    <mergeCell ref="AC54:AC56"/>
    <mergeCell ref="Y54:Y56"/>
    <mergeCell ref="AD274:AD276"/>
    <mergeCell ref="W203:W205"/>
    <mergeCell ref="X203:X205"/>
    <mergeCell ref="Y157:Y159"/>
    <mergeCell ref="AD163:AD165"/>
    <mergeCell ref="AC163:AC165"/>
    <mergeCell ref="S120:S122"/>
    <mergeCell ref="V123:V125"/>
    <mergeCell ref="Y126:Y128"/>
    <mergeCell ref="AD135:AD137"/>
    <mergeCell ref="AD138:AD141"/>
    <mergeCell ref="AD142:AD144"/>
    <mergeCell ref="AD145:AD147"/>
    <mergeCell ref="AC138:AC141"/>
    <mergeCell ref="Y129:Y131"/>
    <mergeCell ref="U172:U174"/>
    <mergeCell ref="Y138:Y141"/>
    <mergeCell ref="Q27:Q28"/>
    <mergeCell ref="AE102:AE104"/>
    <mergeCell ref="X172:X174"/>
    <mergeCell ref="AE40:AE43"/>
    <mergeCell ref="V70:V72"/>
    <mergeCell ref="Y83:Y85"/>
    <mergeCell ref="X74:X76"/>
    <mergeCell ref="W74:W76"/>
    <mergeCell ref="X80:X82"/>
    <mergeCell ref="AE64:AE66"/>
    <mergeCell ref="T34:T36"/>
    <mergeCell ref="AC34:AC36"/>
    <mergeCell ref="Y40:Y43"/>
    <mergeCell ref="Y64:Y66"/>
    <mergeCell ref="AD64:AD66"/>
    <mergeCell ref="AD67:AD69"/>
    <mergeCell ref="AC67:AC69"/>
    <mergeCell ref="AE37:AE39"/>
    <mergeCell ref="AE61:AE63"/>
    <mergeCell ref="W61:W63"/>
    <mergeCell ref="AD47:AD49"/>
    <mergeCell ref="AC50:AC53"/>
    <mergeCell ref="V50:V53"/>
    <mergeCell ref="T50:T53"/>
    <mergeCell ref="Y47:Y49"/>
    <mergeCell ref="AC47:AC49"/>
    <mergeCell ref="U57:U58"/>
    <mergeCell ref="R108:R110"/>
    <mergeCell ref="P27:P28"/>
    <mergeCell ref="V31:V32"/>
    <mergeCell ref="U31:U32"/>
    <mergeCell ref="J307:J309"/>
    <mergeCell ref="K307:K309"/>
    <mergeCell ref="L307:L309"/>
    <mergeCell ref="M307:M309"/>
    <mergeCell ref="W265:W267"/>
    <mergeCell ref="X265:X267"/>
    <mergeCell ref="AE129:AE131"/>
    <mergeCell ref="AC83:AC85"/>
    <mergeCell ref="X117:X119"/>
    <mergeCell ref="V80:V82"/>
    <mergeCell ref="AD108:AD110"/>
    <mergeCell ref="AC99:AC101"/>
    <mergeCell ref="Q44:Q46"/>
    <mergeCell ref="W93:W94"/>
    <mergeCell ref="J298:J300"/>
    <mergeCell ref="M298:M300"/>
    <mergeCell ref="J292:J294"/>
    <mergeCell ref="M292:M294"/>
    <mergeCell ref="AE212:AE214"/>
    <mergeCell ref="W70:W72"/>
    <mergeCell ref="AE138:AE141"/>
    <mergeCell ref="W215:W217"/>
    <mergeCell ref="X215:X217"/>
    <mergeCell ref="AE135:AE137"/>
    <mergeCell ref="V271:V273"/>
    <mergeCell ref="M304:M306"/>
    <mergeCell ref="M295:M297"/>
    <mergeCell ref="R27:R28"/>
    <mergeCell ref="T145:T147"/>
    <mergeCell ref="U145:U147"/>
    <mergeCell ref="R9:R10"/>
    <mergeCell ref="W99:W101"/>
    <mergeCell ref="P99:P101"/>
    <mergeCell ref="Q99:Q101"/>
    <mergeCell ref="R99:R101"/>
    <mergeCell ref="P236:P238"/>
    <mergeCell ref="Q236:Q238"/>
    <mergeCell ref="R236:R238"/>
    <mergeCell ref="S236:S238"/>
    <mergeCell ref="P271:P273"/>
    <mergeCell ref="Q271:Q273"/>
    <mergeCell ref="R271:R273"/>
    <mergeCell ref="Q215:Q217"/>
    <mergeCell ref="R215:R217"/>
    <mergeCell ref="S215:S217"/>
    <mergeCell ref="W190:W192"/>
    <mergeCell ref="W96:W98"/>
    <mergeCell ref="Q70:Q72"/>
    <mergeCell ref="R70:R72"/>
    <mergeCell ref="S70:S72"/>
    <mergeCell ref="S102:S104"/>
    <mergeCell ref="R50:R53"/>
    <mergeCell ref="V54:V56"/>
    <mergeCell ref="W57:W58"/>
    <mergeCell ref="P148:P150"/>
    <mergeCell ref="Q148:Q149"/>
  </mergeCells>
  <phoneticPr fontId="2" type="noConversion"/>
  <pageMargins left="0.78740157499999996" right="0.78740157499999996" top="0.984251969" bottom="0.984251969" header="0.49212598499999999" footer="0.49212598499999999"/>
  <pageSetup paperSize="9" orientation="portrait" verticalDpi="196" r:id="rId1"/>
  <headerFooter alignWithMargins="0"/>
  <legacyDrawing r:id="rId2"/>
</worksheet>
</file>

<file path=xl/worksheets/sheet4.xml><?xml version="1.0" encoding="utf-8"?>
<worksheet xmlns="http://schemas.openxmlformats.org/spreadsheetml/2006/main" xmlns:r="http://schemas.openxmlformats.org/officeDocument/2006/relationships">
  <dimension ref="A1:AE260"/>
  <sheetViews>
    <sheetView showGridLines="0" tabSelected="1" topLeftCell="J17" zoomScaleNormal="100" workbookViewId="0">
      <selection activeCell="AC21" sqref="AC21:AC23"/>
    </sheetView>
  </sheetViews>
  <sheetFormatPr defaultRowHeight="39.950000000000003" customHeight="1"/>
  <cols>
    <col min="1" max="1" width="3.85546875" style="1" customWidth="1"/>
    <col min="2" max="2" width="5" style="1" customWidth="1"/>
    <col min="3" max="3" width="24.28515625" style="1" customWidth="1"/>
    <col min="4" max="4" width="50.42578125" style="1" customWidth="1"/>
    <col min="5" max="5" width="14.42578125" style="1" customWidth="1"/>
    <col min="6" max="6" width="9.140625" style="1"/>
    <col min="7" max="7" width="14.85546875" style="1" customWidth="1"/>
    <col min="8" max="8" width="6.7109375" style="1" customWidth="1"/>
    <col min="9" max="9" width="3" style="1" customWidth="1"/>
    <col min="10" max="10" width="13.5703125" style="1" customWidth="1"/>
    <col min="11" max="11" width="14.140625" style="1" customWidth="1"/>
    <col min="12" max="12" width="11.7109375" style="1" customWidth="1"/>
    <col min="13" max="13" width="14" style="10" customWidth="1"/>
    <col min="14" max="14" width="11.85546875" style="10" customWidth="1"/>
    <col min="15" max="15" width="19" style="8" customWidth="1"/>
    <col min="16" max="16" width="14.7109375" style="8" customWidth="1"/>
    <col min="17" max="17" width="13.28515625" style="10" customWidth="1"/>
    <col min="18" max="18" width="13.28515625" style="108" customWidth="1"/>
    <col min="19" max="19" width="13.42578125" style="108" customWidth="1"/>
    <col min="20" max="20" width="15.140625" style="1" bestFit="1" customWidth="1"/>
    <col min="21" max="22" width="9.140625" style="1"/>
    <col min="23" max="23" width="9.85546875" style="1" customWidth="1"/>
    <col min="24" max="24" width="9.140625" style="1"/>
    <col min="25" max="25" width="13.140625" style="1" customWidth="1"/>
    <col min="26" max="26" width="18.140625" style="1" customWidth="1"/>
    <col min="27" max="27" width="9.140625" style="1"/>
    <col min="28" max="28" width="13" style="1" customWidth="1"/>
    <col min="29" max="29" width="12" style="1" customWidth="1"/>
    <col min="30" max="30" width="14.42578125" style="1" customWidth="1"/>
    <col min="31" max="31" width="23.5703125" style="1" customWidth="1"/>
    <col min="32" max="16384" width="9.140625" style="1"/>
  </cols>
  <sheetData>
    <row r="1" spans="1:31" ht="39.950000000000003" customHeight="1">
      <c r="A1" s="551" t="s">
        <v>918</v>
      </c>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3"/>
    </row>
    <row r="2" spans="1:31" ht="12.75" customHeight="1">
      <c r="A2" s="593" t="s">
        <v>919</v>
      </c>
      <c r="B2" s="594"/>
      <c r="C2" s="594"/>
      <c r="D2" s="594"/>
      <c r="E2" s="594"/>
      <c r="F2" s="594"/>
      <c r="G2" s="595"/>
      <c r="H2" s="554" t="s">
        <v>2</v>
      </c>
      <c r="I2" s="555"/>
      <c r="J2" s="555"/>
      <c r="K2" s="555"/>
      <c r="L2" s="556"/>
      <c r="M2" s="554" t="s">
        <v>90</v>
      </c>
      <c r="N2" s="555"/>
      <c r="O2" s="555"/>
      <c r="P2" s="555"/>
      <c r="Q2" s="555"/>
      <c r="R2" s="555"/>
      <c r="S2" s="556"/>
      <c r="T2" s="593" t="s">
        <v>4</v>
      </c>
      <c r="U2" s="594"/>
      <c r="V2" s="594"/>
      <c r="W2" s="594"/>
      <c r="X2" s="595"/>
      <c r="Y2" s="593" t="s">
        <v>5</v>
      </c>
      <c r="Z2" s="594"/>
      <c r="AA2" s="594"/>
      <c r="AB2" s="594"/>
      <c r="AC2" s="595"/>
      <c r="AD2" s="111"/>
      <c r="AE2" s="21" t="s">
        <v>91</v>
      </c>
    </row>
    <row r="3" spans="1:31" ht="36.75" customHeight="1">
      <c r="A3" s="2" t="s">
        <v>8</v>
      </c>
      <c r="B3" s="2" t="s">
        <v>9</v>
      </c>
      <c r="C3" s="2" t="s">
        <v>10</v>
      </c>
      <c r="D3" s="53" t="s">
        <v>11</v>
      </c>
      <c r="E3" s="53" t="s">
        <v>920</v>
      </c>
      <c r="F3" s="53" t="s">
        <v>12</v>
      </c>
      <c r="G3" s="53" t="s">
        <v>13</v>
      </c>
      <c r="H3" s="53" t="s">
        <v>14</v>
      </c>
      <c r="I3" s="53" t="s">
        <v>15</v>
      </c>
      <c r="J3" s="53" t="s">
        <v>16</v>
      </c>
      <c r="K3" s="53" t="s">
        <v>13</v>
      </c>
      <c r="L3" s="53" t="s">
        <v>17</v>
      </c>
      <c r="M3" s="53" t="s">
        <v>93</v>
      </c>
      <c r="N3" s="53" t="s">
        <v>94</v>
      </c>
      <c r="O3" s="53" t="s">
        <v>95</v>
      </c>
      <c r="P3" s="53" t="s">
        <v>72</v>
      </c>
      <c r="Q3" s="53" t="s">
        <v>96</v>
      </c>
      <c r="R3" s="53" t="s">
        <v>97</v>
      </c>
      <c r="S3" s="53" t="s">
        <v>98</v>
      </c>
      <c r="T3" s="53" t="s">
        <v>21</v>
      </c>
      <c r="U3" s="53" t="s">
        <v>19</v>
      </c>
      <c r="V3" s="53" t="s">
        <v>22</v>
      </c>
      <c r="W3" s="53" t="s">
        <v>99</v>
      </c>
      <c r="X3" s="53" t="s">
        <v>19</v>
      </c>
      <c r="Y3" s="53" t="s">
        <v>27</v>
      </c>
      <c r="Z3" s="53" t="s">
        <v>28</v>
      </c>
      <c r="AA3" s="53" t="s">
        <v>29</v>
      </c>
      <c r="AB3" s="53" t="s">
        <v>30</v>
      </c>
      <c r="AC3" s="53" t="s">
        <v>35</v>
      </c>
      <c r="AD3" s="53" t="s">
        <v>73</v>
      </c>
      <c r="AE3" s="53" t="s">
        <v>921</v>
      </c>
    </row>
    <row r="4" spans="1:31" s="68" customFormat="1" ht="39" customHeight="1">
      <c r="A4" s="310">
        <v>1</v>
      </c>
      <c r="B4" s="358" t="s">
        <v>74</v>
      </c>
      <c r="C4" s="322" t="s">
        <v>922</v>
      </c>
      <c r="D4" s="378" t="s">
        <v>923</v>
      </c>
      <c r="E4" s="378" t="s">
        <v>924</v>
      </c>
      <c r="F4" s="325">
        <v>44994</v>
      </c>
      <c r="G4" s="328">
        <v>347665.91999999998</v>
      </c>
      <c r="H4" s="559"/>
      <c r="I4" s="337" t="s">
        <v>38</v>
      </c>
      <c r="J4" s="337"/>
      <c r="K4" s="328"/>
      <c r="L4" s="463"/>
      <c r="M4" s="463" t="s">
        <v>925</v>
      </c>
      <c r="N4" s="310" t="s">
        <v>926</v>
      </c>
      <c r="O4" s="463" t="s">
        <v>927</v>
      </c>
      <c r="P4" s="401" t="s">
        <v>928</v>
      </c>
      <c r="Q4" s="401"/>
      <c r="R4" s="401"/>
      <c r="S4" s="401"/>
      <c r="T4" s="371"/>
      <c r="U4" s="325"/>
      <c r="V4" s="331"/>
      <c r="W4" s="310"/>
      <c r="X4" s="401"/>
      <c r="Y4" s="331">
        <f>F4+690</f>
        <v>45684</v>
      </c>
      <c r="Z4" s="28"/>
      <c r="AA4" s="40"/>
      <c r="AB4" s="40"/>
      <c r="AC4" s="331"/>
      <c r="AD4" s="331">
        <f>Y4+90</f>
        <v>45774</v>
      </c>
      <c r="AE4" s="596" t="s">
        <v>929</v>
      </c>
    </row>
    <row r="5" spans="1:31" s="68" customFormat="1" ht="3.75" hidden="1" customHeight="1">
      <c r="A5" s="311"/>
      <c r="B5" s="359"/>
      <c r="C5" s="324"/>
      <c r="D5" s="379"/>
      <c r="E5" s="379"/>
      <c r="F5" s="326"/>
      <c r="G5" s="329"/>
      <c r="H5" s="560"/>
      <c r="I5" s="338"/>
      <c r="J5" s="338"/>
      <c r="K5" s="329"/>
      <c r="L5" s="464"/>
      <c r="M5" s="464"/>
      <c r="N5" s="311"/>
      <c r="O5" s="464"/>
      <c r="P5" s="402"/>
      <c r="Q5" s="402"/>
      <c r="R5" s="402"/>
      <c r="S5" s="402"/>
      <c r="T5" s="541"/>
      <c r="U5" s="326"/>
      <c r="V5" s="332"/>
      <c r="W5" s="311"/>
      <c r="X5" s="402"/>
      <c r="Y5" s="332"/>
      <c r="Z5" s="153"/>
      <c r="AA5" s="128"/>
      <c r="AB5" s="128"/>
      <c r="AC5" s="332"/>
      <c r="AD5" s="332"/>
      <c r="AE5" s="597"/>
    </row>
    <row r="6" spans="1:31" s="68" customFormat="1" ht="39" customHeight="1">
      <c r="A6" s="311"/>
      <c r="B6" s="359"/>
      <c r="C6" s="361" t="s">
        <v>930</v>
      </c>
      <c r="D6" s="379"/>
      <c r="E6" s="379"/>
      <c r="F6" s="326"/>
      <c r="G6" s="329"/>
      <c r="H6" s="50"/>
      <c r="I6" s="338"/>
      <c r="J6" s="339"/>
      <c r="K6" s="330"/>
      <c r="L6" s="465"/>
      <c r="M6" s="464"/>
      <c r="N6" s="311"/>
      <c r="O6" s="464"/>
      <c r="P6" s="402"/>
      <c r="Q6" s="403"/>
      <c r="R6" s="403"/>
      <c r="S6" s="403"/>
      <c r="T6" s="372"/>
      <c r="U6" s="327"/>
      <c r="V6" s="333"/>
      <c r="W6" s="312"/>
      <c r="X6" s="403"/>
      <c r="Y6" s="332"/>
      <c r="Z6" s="28"/>
      <c r="AA6" s="40"/>
      <c r="AB6" s="40"/>
      <c r="AC6" s="332"/>
      <c r="AD6" s="332"/>
      <c r="AE6" s="597"/>
    </row>
    <row r="7" spans="1:31" s="68" customFormat="1" ht="28.5" hidden="1" customHeight="1">
      <c r="A7" s="311"/>
      <c r="B7" s="359"/>
      <c r="C7" s="540"/>
      <c r="D7" s="379"/>
      <c r="E7" s="379"/>
      <c r="F7" s="326"/>
      <c r="G7" s="329"/>
      <c r="H7" s="51"/>
      <c r="I7" s="338"/>
      <c r="J7" s="130"/>
      <c r="K7" s="119"/>
      <c r="L7" s="118"/>
      <c r="M7" s="464"/>
      <c r="N7" s="311"/>
      <c r="O7" s="464"/>
      <c r="P7" s="402"/>
      <c r="Q7" s="143"/>
      <c r="R7" s="143"/>
      <c r="S7" s="143"/>
      <c r="T7" s="73"/>
      <c r="U7" s="29"/>
      <c r="V7" s="45"/>
      <c r="W7" s="42"/>
      <c r="X7" s="143"/>
      <c r="Y7" s="332"/>
      <c r="Z7" s="36"/>
      <c r="AA7" s="27"/>
      <c r="AB7" s="32"/>
      <c r="AC7" s="332"/>
      <c r="AD7" s="332"/>
      <c r="AE7" s="597"/>
    </row>
    <row r="8" spans="1:31" s="68" customFormat="1" ht="12.75" hidden="1" customHeight="1">
      <c r="A8" s="311"/>
      <c r="B8" s="359"/>
      <c r="C8" s="540"/>
      <c r="D8" s="379"/>
      <c r="E8" s="379"/>
      <c r="F8" s="326"/>
      <c r="G8" s="329"/>
      <c r="H8" s="51"/>
      <c r="I8" s="338"/>
      <c r="J8" s="130"/>
      <c r="K8" s="119"/>
      <c r="L8" s="118"/>
      <c r="M8" s="464"/>
      <c r="N8" s="311"/>
      <c r="O8" s="464"/>
      <c r="P8" s="402"/>
      <c r="Q8" s="143"/>
      <c r="R8" s="143"/>
      <c r="S8" s="143"/>
      <c r="T8" s="73"/>
      <c r="U8" s="29"/>
      <c r="V8" s="45"/>
      <c r="W8" s="42"/>
      <c r="X8" s="143"/>
      <c r="Y8" s="332"/>
      <c r="Z8" s="38"/>
      <c r="AA8" s="27"/>
      <c r="AB8" s="32"/>
      <c r="AC8" s="332"/>
      <c r="AD8" s="332"/>
      <c r="AE8" s="597"/>
    </row>
    <row r="9" spans="1:31" s="68" customFormat="1" ht="0.75" hidden="1" customHeight="1">
      <c r="A9" s="311"/>
      <c r="B9" s="359"/>
      <c r="C9" s="540"/>
      <c r="D9" s="379"/>
      <c r="E9" s="379"/>
      <c r="F9" s="326"/>
      <c r="G9" s="329"/>
      <c r="H9" s="51"/>
      <c r="I9" s="338"/>
      <c r="J9" s="130"/>
      <c r="K9" s="119"/>
      <c r="L9" s="118"/>
      <c r="M9" s="464"/>
      <c r="N9" s="311"/>
      <c r="O9" s="464"/>
      <c r="P9" s="402"/>
      <c r="Q9" s="143"/>
      <c r="R9" s="143"/>
      <c r="S9" s="143"/>
      <c r="T9" s="73"/>
      <c r="U9" s="29"/>
      <c r="V9" s="45"/>
      <c r="W9" s="42"/>
      <c r="X9" s="143"/>
      <c r="Y9" s="332"/>
      <c r="Z9" s="40"/>
      <c r="AA9" s="40"/>
      <c r="AB9" s="40"/>
      <c r="AC9" s="332"/>
      <c r="AD9" s="332"/>
      <c r="AE9" s="597"/>
    </row>
    <row r="10" spans="1:31" s="68" customFormat="1" ht="12.75" hidden="1" customHeight="1">
      <c r="A10" s="311"/>
      <c r="B10" s="359"/>
      <c r="C10" s="540"/>
      <c r="D10" s="379"/>
      <c r="E10" s="379"/>
      <c r="F10" s="326"/>
      <c r="G10" s="329"/>
      <c r="H10" s="51"/>
      <c r="I10" s="338"/>
      <c r="J10" s="130"/>
      <c r="K10" s="119"/>
      <c r="L10" s="118"/>
      <c r="M10" s="464"/>
      <c r="N10" s="311"/>
      <c r="O10" s="464"/>
      <c r="P10" s="402"/>
      <c r="Q10" s="143"/>
      <c r="R10" s="143"/>
      <c r="S10" s="143"/>
      <c r="T10" s="73"/>
      <c r="U10" s="29"/>
      <c r="V10" s="45"/>
      <c r="W10" s="42"/>
      <c r="X10" s="143"/>
      <c r="Y10" s="332"/>
      <c r="Z10" s="38"/>
      <c r="AA10" s="27"/>
      <c r="AB10" s="32"/>
      <c r="AC10" s="332"/>
      <c r="AD10" s="332"/>
      <c r="AE10" s="597"/>
    </row>
    <row r="11" spans="1:31" s="68" customFormat="1" ht="12.75" hidden="1" customHeight="1">
      <c r="A11" s="311"/>
      <c r="B11" s="359"/>
      <c r="C11" s="540"/>
      <c r="D11" s="379"/>
      <c r="E11" s="379"/>
      <c r="F11" s="326"/>
      <c r="G11" s="329"/>
      <c r="H11" s="51"/>
      <c r="I11" s="338"/>
      <c r="J11" s="130"/>
      <c r="K11" s="119"/>
      <c r="L11" s="118"/>
      <c r="M11" s="464"/>
      <c r="N11" s="311"/>
      <c r="O11" s="464"/>
      <c r="P11" s="402"/>
      <c r="Q11" s="143"/>
      <c r="R11" s="143"/>
      <c r="S11" s="143"/>
      <c r="T11" s="73"/>
      <c r="U11" s="29"/>
      <c r="V11" s="45"/>
      <c r="W11" s="42"/>
      <c r="X11" s="143"/>
      <c r="Y11" s="332"/>
      <c r="Z11" s="38"/>
      <c r="AA11" s="27"/>
      <c r="AB11" s="32"/>
      <c r="AC11" s="332"/>
      <c r="AD11" s="332"/>
      <c r="AE11" s="597"/>
    </row>
    <row r="12" spans="1:31" s="68" customFormat="1" ht="12.75" hidden="1" customHeight="1">
      <c r="A12" s="311"/>
      <c r="B12" s="359"/>
      <c r="C12" s="540"/>
      <c r="D12" s="379"/>
      <c r="E12" s="379"/>
      <c r="F12" s="326"/>
      <c r="G12" s="329"/>
      <c r="H12" s="51"/>
      <c r="I12" s="338"/>
      <c r="J12" s="130"/>
      <c r="K12" s="119"/>
      <c r="L12" s="118"/>
      <c r="M12" s="464"/>
      <c r="N12" s="311"/>
      <c r="O12" s="464"/>
      <c r="P12" s="402"/>
      <c r="Q12" s="143"/>
      <c r="R12" s="143"/>
      <c r="S12" s="143"/>
      <c r="T12" s="73"/>
      <c r="U12" s="29"/>
      <c r="V12" s="45"/>
      <c r="W12" s="42"/>
      <c r="X12" s="143"/>
      <c r="Y12" s="332"/>
      <c r="Z12" s="38"/>
      <c r="AA12" s="27"/>
      <c r="AB12" s="32"/>
      <c r="AC12" s="332"/>
      <c r="AD12" s="332"/>
      <c r="AE12" s="597"/>
    </row>
    <row r="13" spans="1:31" s="68" customFormat="1" ht="10.5" hidden="1" customHeight="1">
      <c r="A13" s="311"/>
      <c r="B13" s="359"/>
      <c r="C13" s="362"/>
      <c r="D13" s="379"/>
      <c r="E13" s="379"/>
      <c r="F13" s="326"/>
      <c r="G13" s="329"/>
      <c r="H13" s="52"/>
      <c r="I13" s="338"/>
      <c r="J13" s="130"/>
      <c r="K13" s="119"/>
      <c r="L13" s="118"/>
      <c r="M13" s="464"/>
      <c r="N13" s="311"/>
      <c r="O13" s="464"/>
      <c r="P13" s="402"/>
      <c r="Q13" s="143"/>
      <c r="R13" s="143"/>
      <c r="S13" s="143"/>
      <c r="T13" s="73"/>
      <c r="U13" s="29"/>
      <c r="V13" s="45"/>
      <c r="W13" s="42"/>
      <c r="X13" s="143"/>
      <c r="Y13" s="332"/>
      <c r="Z13" s="38"/>
      <c r="AA13" s="27"/>
      <c r="AB13" s="32"/>
      <c r="AC13" s="332"/>
      <c r="AD13" s="332"/>
      <c r="AE13" s="597"/>
    </row>
    <row r="14" spans="1:31" s="68" customFormat="1" ht="61.5" customHeight="1">
      <c r="A14" s="312"/>
      <c r="B14" s="360"/>
      <c r="C14" s="27" t="s">
        <v>931</v>
      </c>
      <c r="D14" s="380"/>
      <c r="E14" s="380"/>
      <c r="F14" s="327"/>
      <c r="G14" s="330"/>
      <c r="H14" s="33"/>
      <c r="I14" s="339"/>
      <c r="J14" s="130"/>
      <c r="K14" s="119"/>
      <c r="L14" s="118"/>
      <c r="M14" s="465"/>
      <c r="N14" s="312"/>
      <c r="O14" s="465"/>
      <c r="P14" s="403"/>
      <c r="Q14" s="143"/>
      <c r="R14" s="143"/>
      <c r="S14" s="143"/>
      <c r="T14" s="73"/>
      <c r="U14" s="29"/>
      <c r="V14" s="45"/>
      <c r="W14" s="42"/>
      <c r="X14" s="143"/>
      <c r="Y14" s="333"/>
      <c r="Z14" s="35"/>
      <c r="AA14" s="27"/>
      <c r="AB14" s="32"/>
      <c r="AC14" s="333"/>
      <c r="AD14" s="333"/>
      <c r="AE14" s="598"/>
    </row>
    <row r="15" spans="1:31" s="68" customFormat="1" ht="39.75" customHeight="1">
      <c r="A15" s="310">
        <v>2</v>
      </c>
      <c r="B15" s="358" t="s">
        <v>36</v>
      </c>
      <c r="C15" s="27" t="s">
        <v>932</v>
      </c>
      <c r="D15" s="378" t="s">
        <v>933</v>
      </c>
      <c r="E15" s="322" t="s">
        <v>934</v>
      </c>
      <c r="F15" s="325">
        <v>45015</v>
      </c>
      <c r="G15" s="316">
        <v>398189.16</v>
      </c>
      <c r="H15" s="33"/>
      <c r="I15" s="337" t="s">
        <v>38</v>
      </c>
      <c r="J15" s="322"/>
      <c r="K15" s="328"/>
      <c r="L15" s="463"/>
      <c r="M15" s="463" t="s">
        <v>935</v>
      </c>
      <c r="N15" s="542" t="s">
        <v>188</v>
      </c>
      <c r="O15" s="371" t="s">
        <v>936</v>
      </c>
      <c r="P15" s="542" t="s">
        <v>928</v>
      </c>
      <c r="Q15" s="112"/>
      <c r="R15" s="112"/>
      <c r="S15" s="112"/>
      <c r="T15" s="371"/>
      <c r="U15" s="325"/>
      <c r="V15" s="331"/>
      <c r="W15" s="310"/>
      <c r="X15" s="331"/>
      <c r="Y15" s="331">
        <f>F15+690</f>
        <v>45705</v>
      </c>
      <c r="Z15" s="28"/>
      <c r="AA15" s="40"/>
      <c r="AB15" s="40"/>
      <c r="AC15" s="588"/>
      <c r="AD15" s="588">
        <f>Y15+90</f>
        <v>45795</v>
      </c>
      <c r="AE15" s="483" t="s">
        <v>929</v>
      </c>
    </row>
    <row r="16" spans="1:31" s="68" customFormat="1" ht="32.25" customHeight="1">
      <c r="A16" s="311"/>
      <c r="B16" s="359"/>
      <c r="C16" s="64" t="s">
        <v>930</v>
      </c>
      <c r="D16" s="379"/>
      <c r="E16" s="323"/>
      <c r="F16" s="326"/>
      <c r="G16" s="317"/>
      <c r="H16" s="33"/>
      <c r="I16" s="338"/>
      <c r="J16" s="324"/>
      <c r="K16" s="330"/>
      <c r="L16" s="465"/>
      <c r="M16" s="464"/>
      <c r="N16" s="543"/>
      <c r="O16" s="541"/>
      <c r="P16" s="543"/>
      <c r="Q16" s="142"/>
      <c r="R16" s="142"/>
      <c r="S16" s="142"/>
      <c r="T16" s="372"/>
      <c r="U16" s="327"/>
      <c r="V16" s="333"/>
      <c r="W16" s="312"/>
      <c r="X16" s="333"/>
      <c r="Y16" s="332"/>
      <c r="Z16" s="27"/>
      <c r="AA16" s="32"/>
      <c r="AB16" s="40"/>
      <c r="AC16" s="589"/>
      <c r="AD16" s="589"/>
      <c r="AE16" s="484"/>
    </row>
    <row r="17" spans="1:31" s="68" customFormat="1" ht="68.25" customHeight="1">
      <c r="A17" s="312"/>
      <c r="B17" s="360"/>
      <c r="C17" s="27" t="s">
        <v>931</v>
      </c>
      <c r="D17" s="380"/>
      <c r="E17" s="324"/>
      <c r="F17" s="327"/>
      <c r="G17" s="318"/>
      <c r="H17" s="33"/>
      <c r="I17" s="339"/>
      <c r="J17" s="27"/>
      <c r="K17" s="146"/>
      <c r="L17" s="78"/>
      <c r="M17" s="465"/>
      <c r="N17" s="544"/>
      <c r="O17" s="372"/>
      <c r="P17" s="544"/>
      <c r="Q17" s="110"/>
      <c r="R17" s="110"/>
      <c r="S17" s="110"/>
      <c r="T17" s="73"/>
      <c r="U17" s="29"/>
      <c r="V17" s="45"/>
      <c r="W17" s="42"/>
      <c r="X17" s="45"/>
      <c r="Y17" s="333"/>
      <c r="Z17" s="27"/>
      <c r="AA17" s="32"/>
      <c r="AB17" s="40"/>
      <c r="AC17" s="590"/>
      <c r="AD17" s="590"/>
      <c r="AE17" s="485"/>
    </row>
    <row r="18" spans="1:31" ht="34.5" customHeight="1">
      <c r="A18" s="445">
        <v>3</v>
      </c>
      <c r="B18" s="599" t="s">
        <v>81</v>
      </c>
      <c r="C18" s="27" t="s">
        <v>937</v>
      </c>
      <c r="D18" s="600" t="s">
        <v>938</v>
      </c>
      <c r="E18" s="600" t="s">
        <v>939</v>
      </c>
      <c r="F18" s="384">
        <v>45034</v>
      </c>
      <c r="G18" s="506">
        <v>678981.75</v>
      </c>
      <c r="H18" s="25"/>
      <c r="I18" s="602" t="s">
        <v>38</v>
      </c>
      <c r="J18" s="27"/>
      <c r="K18" s="146"/>
      <c r="L18" s="118"/>
      <c r="M18" s="371" t="s">
        <v>940</v>
      </c>
      <c r="N18" s="542" t="s">
        <v>188</v>
      </c>
      <c r="O18" s="592"/>
      <c r="P18" s="591" t="s">
        <v>928</v>
      </c>
      <c r="Q18" s="592"/>
      <c r="R18" s="592"/>
      <c r="S18" s="371"/>
      <c r="T18" s="371"/>
      <c r="U18" s="325"/>
      <c r="V18" s="310"/>
      <c r="W18" s="331"/>
      <c r="X18" s="331"/>
      <c r="Y18" s="388">
        <f>F18+690</f>
        <v>45724</v>
      </c>
      <c r="Z18" s="28"/>
      <c r="AA18" s="40"/>
      <c r="AB18" s="40"/>
      <c r="AC18" s="587"/>
      <c r="AD18" s="588">
        <f>Y18+90</f>
        <v>45814</v>
      </c>
      <c r="AE18" s="483" t="s">
        <v>941</v>
      </c>
    </row>
    <row r="19" spans="1:31" ht="34.5" customHeight="1">
      <c r="A19" s="445"/>
      <c r="B19" s="599"/>
      <c r="C19" s="64" t="s">
        <v>930</v>
      </c>
      <c r="D19" s="601"/>
      <c r="E19" s="600"/>
      <c r="F19" s="384"/>
      <c r="G19" s="506"/>
      <c r="H19" s="25"/>
      <c r="I19" s="602"/>
      <c r="J19" s="41"/>
      <c r="K19" s="119"/>
      <c r="L19" s="118"/>
      <c r="M19" s="541"/>
      <c r="N19" s="543"/>
      <c r="O19" s="592"/>
      <c r="P19" s="591"/>
      <c r="Q19" s="592"/>
      <c r="R19" s="592"/>
      <c r="S19" s="541"/>
      <c r="T19" s="541"/>
      <c r="U19" s="326"/>
      <c r="V19" s="311"/>
      <c r="W19" s="332"/>
      <c r="X19" s="332"/>
      <c r="Y19" s="388"/>
      <c r="Z19" s="30"/>
      <c r="AA19" s="266"/>
      <c r="AB19" s="17"/>
      <c r="AC19" s="587"/>
      <c r="AD19" s="589"/>
      <c r="AE19" s="484"/>
    </row>
    <row r="20" spans="1:31" ht="64.5" customHeight="1">
      <c r="A20" s="445"/>
      <c r="B20" s="599"/>
      <c r="C20" s="160" t="s">
        <v>931</v>
      </c>
      <c r="D20" s="601"/>
      <c r="E20" s="600"/>
      <c r="F20" s="384"/>
      <c r="G20" s="506"/>
      <c r="H20" s="25"/>
      <c r="I20" s="602"/>
      <c r="J20" s="41"/>
      <c r="K20" s="119"/>
      <c r="L20" s="118"/>
      <c r="M20" s="372"/>
      <c r="N20" s="544"/>
      <c r="O20" s="592"/>
      <c r="P20" s="591"/>
      <c r="Q20" s="592"/>
      <c r="R20" s="592"/>
      <c r="S20" s="372"/>
      <c r="T20" s="372"/>
      <c r="U20" s="327"/>
      <c r="V20" s="312"/>
      <c r="W20" s="333"/>
      <c r="X20" s="333"/>
      <c r="Y20" s="388"/>
      <c r="Z20" s="30"/>
      <c r="AA20" s="266"/>
      <c r="AB20" s="17"/>
      <c r="AC20" s="587"/>
      <c r="AD20" s="590"/>
      <c r="AE20" s="485"/>
    </row>
    <row r="21" spans="1:31" ht="37.5" customHeight="1">
      <c r="A21" s="405">
        <v>4</v>
      </c>
      <c r="B21" s="358" t="s">
        <v>45</v>
      </c>
      <c r="C21" s="160" t="s">
        <v>942</v>
      </c>
      <c r="D21" s="378" t="s">
        <v>943</v>
      </c>
      <c r="E21" s="378" t="s">
        <v>944</v>
      </c>
      <c r="F21" s="325">
        <v>45036</v>
      </c>
      <c r="G21" s="328">
        <v>249459.72</v>
      </c>
      <c r="H21" s="25"/>
      <c r="I21" s="446" t="s">
        <v>38</v>
      </c>
      <c r="J21" s="603" t="s">
        <v>945</v>
      </c>
      <c r="K21" s="328">
        <f>117690.34+8194.52</f>
        <v>125884.86</v>
      </c>
      <c r="L21" s="463">
        <v>45133</v>
      </c>
      <c r="M21" s="371" t="s">
        <v>946</v>
      </c>
      <c r="N21" s="542" t="s">
        <v>101</v>
      </c>
      <c r="O21" s="371" t="s">
        <v>947</v>
      </c>
      <c r="P21" s="542" t="s">
        <v>40</v>
      </c>
      <c r="Q21" s="114"/>
      <c r="R21" s="114"/>
      <c r="S21" s="114"/>
      <c r="T21" s="114"/>
      <c r="U21" s="37"/>
      <c r="V21" s="126"/>
      <c r="W21" s="154"/>
      <c r="X21" s="154"/>
      <c r="Y21" s="331">
        <f>F21+180</f>
        <v>45216</v>
      </c>
      <c r="Z21" s="221" t="s">
        <v>948</v>
      </c>
      <c r="AA21" s="128">
        <v>45138</v>
      </c>
      <c r="AB21" s="128" t="s">
        <v>949</v>
      </c>
      <c r="AC21" s="607"/>
      <c r="AD21" s="588">
        <f>Y21+180</f>
        <v>45396</v>
      </c>
      <c r="AE21" s="483" t="s">
        <v>950</v>
      </c>
    </row>
    <row r="22" spans="1:31" ht="33" customHeight="1">
      <c r="A22" s="406"/>
      <c r="B22" s="359"/>
      <c r="C22" s="64" t="s">
        <v>930</v>
      </c>
      <c r="D22" s="379"/>
      <c r="E22" s="379"/>
      <c r="F22" s="326"/>
      <c r="G22" s="329"/>
      <c r="H22" s="25"/>
      <c r="I22" s="447"/>
      <c r="J22" s="604"/>
      <c r="K22" s="330"/>
      <c r="L22" s="465"/>
      <c r="M22" s="541"/>
      <c r="N22" s="543"/>
      <c r="O22" s="541"/>
      <c r="P22" s="543"/>
      <c r="Q22" s="114"/>
      <c r="R22" s="114"/>
      <c r="S22" s="114"/>
      <c r="T22" s="114"/>
      <c r="U22" s="37"/>
      <c r="V22" s="126"/>
      <c r="W22" s="154"/>
      <c r="X22" s="154"/>
      <c r="Y22" s="332"/>
      <c r="Z22" s="221" t="s">
        <v>951</v>
      </c>
      <c r="AA22" s="128">
        <v>45211</v>
      </c>
      <c r="AB22" s="128">
        <f>Y21+41</f>
        <v>45257</v>
      </c>
      <c r="AC22" s="608"/>
      <c r="AD22" s="589"/>
      <c r="AE22" s="484"/>
    </row>
    <row r="23" spans="1:31" ht="81.75" customHeight="1">
      <c r="A23" s="407"/>
      <c r="B23" s="360"/>
      <c r="C23" s="27" t="s">
        <v>931</v>
      </c>
      <c r="D23" s="380"/>
      <c r="E23" s="380"/>
      <c r="F23" s="327"/>
      <c r="G23" s="330"/>
      <c r="H23" s="25"/>
      <c r="I23" s="448"/>
      <c r="J23" s="76" t="s">
        <v>952</v>
      </c>
      <c r="K23" s="117">
        <f>13191.04+110383.82</f>
        <v>123574.86000000002</v>
      </c>
      <c r="L23" s="104">
        <v>45204</v>
      </c>
      <c r="M23" s="372"/>
      <c r="N23" s="544"/>
      <c r="O23" s="372"/>
      <c r="P23" s="544"/>
      <c r="Q23" s="114"/>
      <c r="R23" s="114"/>
      <c r="S23" s="114"/>
      <c r="T23" s="114"/>
      <c r="U23" s="37"/>
      <c r="V23" s="126"/>
      <c r="W23" s="154"/>
      <c r="X23" s="154"/>
      <c r="Y23" s="333"/>
      <c r="Z23" s="30"/>
      <c r="AA23" s="266"/>
      <c r="AB23" s="17"/>
      <c r="AC23" s="609"/>
      <c r="AD23" s="590"/>
      <c r="AE23" s="485"/>
    </row>
    <row r="24" spans="1:31" ht="56.25" customHeight="1">
      <c r="A24" s="405">
        <v>5</v>
      </c>
      <c r="B24" s="358" t="s">
        <v>59</v>
      </c>
      <c r="C24" s="160" t="s">
        <v>953</v>
      </c>
      <c r="D24" s="378" t="s">
        <v>954</v>
      </c>
      <c r="E24" s="322" t="s">
        <v>955</v>
      </c>
      <c r="F24" s="325">
        <v>45134</v>
      </c>
      <c r="G24" s="328">
        <v>8346111.6600000001</v>
      </c>
      <c r="H24" s="25"/>
      <c r="I24" s="446" t="s">
        <v>38</v>
      </c>
      <c r="J24" s="322" t="s">
        <v>956</v>
      </c>
      <c r="K24" s="328">
        <v>5900000</v>
      </c>
      <c r="L24" s="477">
        <v>45147</v>
      </c>
      <c r="M24" s="325" t="s">
        <v>958</v>
      </c>
      <c r="N24" s="542" t="s">
        <v>743</v>
      </c>
      <c r="O24" s="325" t="s">
        <v>957</v>
      </c>
      <c r="P24" s="542" t="s">
        <v>40</v>
      </c>
      <c r="Q24" s="371"/>
      <c r="R24" s="371"/>
      <c r="S24" s="371"/>
      <c r="T24" s="371"/>
      <c r="U24" s="325"/>
      <c r="V24" s="310"/>
      <c r="W24" s="331"/>
      <c r="X24" s="331"/>
      <c r="Y24" s="331">
        <f>F24+310</f>
        <v>45444</v>
      </c>
      <c r="Z24" s="221" t="s">
        <v>61</v>
      </c>
      <c r="AA24" s="128">
        <v>45203</v>
      </c>
      <c r="AB24" s="128" t="s">
        <v>959</v>
      </c>
      <c r="AC24" s="588"/>
      <c r="AD24" s="588">
        <f>Y24+90</f>
        <v>45534</v>
      </c>
      <c r="AE24" s="483" t="s">
        <v>960</v>
      </c>
    </row>
    <row r="25" spans="1:31" ht="33" customHeight="1">
      <c r="A25" s="406"/>
      <c r="B25" s="359"/>
      <c r="C25" s="64" t="s">
        <v>961</v>
      </c>
      <c r="D25" s="605"/>
      <c r="E25" s="323"/>
      <c r="F25" s="326"/>
      <c r="G25" s="329"/>
      <c r="H25" s="25"/>
      <c r="I25" s="447"/>
      <c r="J25" s="324"/>
      <c r="K25" s="330"/>
      <c r="L25" s="478"/>
      <c r="M25" s="326"/>
      <c r="N25" s="543"/>
      <c r="O25" s="326"/>
      <c r="P25" s="543"/>
      <c r="Q25" s="372"/>
      <c r="R25" s="372"/>
      <c r="S25" s="372"/>
      <c r="T25" s="372"/>
      <c r="U25" s="327"/>
      <c r="V25" s="312"/>
      <c r="W25" s="333"/>
      <c r="X25" s="333"/>
      <c r="Y25" s="332"/>
      <c r="Z25" s="30"/>
      <c r="AA25" s="266"/>
      <c r="AB25" s="17"/>
      <c r="AC25" s="589"/>
      <c r="AD25" s="589"/>
      <c r="AE25" s="484"/>
    </row>
    <row r="26" spans="1:31" ht="52.5" customHeight="1">
      <c r="A26" s="407"/>
      <c r="B26" s="360"/>
      <c r="C26" s="160" t="s">
        <v>962</v>
      </c>
      <c r="D26" s="606"/>
      <c r="E26" s="324"/>
      <c r="F26" s="327"/>
      <c r="G26" s="330"/>
      <c r="H26" s="25"/>
      <c r="I26" s="448"/>
      <c r="J26" s="76" t="s">
        <v>1234</v>
      </c>
      <c r="K26" s="134">
        <f>1248744.74+1197366.92</f>
        <v>2446111.66</v>
      </c>
      <c r="L26" s="104" t="s">
        <v>1235</v>
      </c>
      <c r="M26" s="327"/>
      <c r="N26" s="544"/>
      <c r="O26" s="327"/>
      <c r="P26" s="544"/>
      <c r="Q26" s="114"/>
      <c r="R26" s="114"/>
      <c r="S26" s="114"/>
      <c r="T26" s="114"/>
      <c r="U26" s="37"/>
      <c r="V26" s="126"/>
      <c r="W26" s="154"/>
      <c r="X26" s="154"/>
      <c r="Y26" s="333"/>
      <c r="Z26" s="30"/>
      <c r="AA26" s="266"/>
      <c r="AB26" s="17"/>
      <c r="AC26" s="590"/>
      <c r="AD26" s="590"/>
      <c r="AE26" s="485"/>
    </row>
    <row r="27" spans="1:31" ht="35.25" customHeight="1">
      <c r="A27" s="405">
        <v>6</v>
      </c>
      <c r="B27" s="358" t="s">
        <v>54</v>
      </c>
      <c r="C27" s="160" t="s">
        <v>963</v>
      </c>
      <c r="D27" s="378" t="s">
        <v>1083</v>
      </c>
      <c r="E27" s="378" t="s">
        <v>964</v>
      </c>
      <c r="F27" s="325">
        <v>45160</v>
      </c>
      <c r="G27" s="328">
        <v>3067662.15</v>
      </c>
      <c r="H27" s="25"/>
      <c r="I27" s="446" t="s">
        <v>1192</v>
      </c>
      <c r="J27" s="76" t="s">
        <v>965</v>
      </c>
      <c r="K27" s="117">
        <f>706646.35+59000</f>
        <v>765646.35</v>
      </c>
      <c r="L27" s="104">
        <v>45170</v>
      </c>
      <c r="M27" s="371" t="s">
        <v>967</v>
      </c>
      <c r="N27" s="542" t="s">
        <v>101</v>
      </c>
      <c r="O27" s="371" t="s">
        <v>966</v>
      </c>
      <c r="P27" s="542" t="s">
        <v>40</v>
      </c>
      <c r="Q27" s="73"/>
      <c r="R27" s="114"/>
      <c r="S27" s="114"/>
      <c r="T27" s="114"/>
      <c r="U27" s="37"/>
      <c r="V27" s="126"/>
      <c r="W27" s="154"/>
      <c r="X27" s="154"/>
      <c r="Y27" s="331">
        <f>F27+490</f>
        <v>45650</v>
      </c>
      <c r="Z27" s="221" t="s">
        <v>968</v>
      </c>
      <c r="AA27" s="128">
        <v>45183</v>
      </c>
      <c r="AB27" s="128" t="s">
        <v>170</v>
      </c>
      <c r="AC27" s="588"/>
      <c r="AD27" s="588">
        <f>Y27+90</f>
        <v>45740</v>
      </c>
      <c r="AE27" s="483" t="s">
        <v>969</v>
      </c>
    </row>
    <row r="28" spans="1:31" ht="24.75" customHeight="1">
      <c r="A28" s="406"/>
      <c r="B28" s="359"/>
      <c r="C28" s="361" t="s">
        <v>930</v>
      </c>
      <c r="D28" s="605"/>
      <c r="E28" s="379"/>
      <c r="F28" s="326"/>
      <c r="G28" s="329"/>
      <c r="H28" s="25"/>
      <c r="I28" s="447"/>
      <c r="J28" s="131" t="s">
        <v>1191</v>
      </c>
      <c r="K28" s="117">
        <v>707920.5</v>
      </c>
      <c r="L28" s="104">
        <v>45273</v>
      </c>
      <c r="M28" s="541"/>
      <c r="N28" s="543"/>
      <c r="O28" s="541"/>
      <c r="P28" s="543"/>
      <c r="Q28" s="73"/>
      <c r="R28" s="114"/>
      <c r="S28" s="114"/>
      <c r="T28" s="114"/>
      <c r="U28" s="37"/>
      <c r="V28" s="126"/>
      <c r="W28" s="154"/>
      <c r="X28" s="154"/>
      <c r="Y28" s="332"/>
      <c r="Z28" s="221" t="s">
        <v>61</v>
      </c>
      <c r="AA28" s="128">
        <v>45246</v>
      </c>
      <c r="AB28" s="128" t="s">
        <v>970</v>
      </c>
      <c r="AC28" s="589"/>
      <c r="AD28" s="589"/>
      <c r="AE28" s="484"/>
    </row>
    <row r="29" spans="1:31" ht="42.75" customHeight="1">
      <c r="A29" s="406"/>
      <c r="B29" s="359"/>
      <c r="C29" s="362"/>
      <c r="D29" s="605"/>
      <c r="E29" s="379"/>
      <c r="F29" s="326"/>
      <c r="G29" s="329"/>
      <c r="H29" s="25"/>
      <c r="I29" s="447"/>
      <c r="J29" s="76" t="s">
        <v>1228</v>
      </c>
      <c r="K29" s="117">
        <v>531365.1</v>
      </c>
      <c r="L29" s="104">
        <v>45275</v>
      </c>
      <c r="M29" s="541"/>
      <c r="N29" s="543"/>
      <c r="O29" s="541"/>
      <c r="P29" s="543"/>
      <c r="Q29" s="73"/>
      <c r="R29" s="114"/>
      <c r="S29" s="114"/>
      <c r="T29" s="114"/>
      <c r="U29" s="37"/>
      <c r="V29" s="126"/>
      <c r="W29" s="154"/>
      <c r="X29" s="154"/>
      <c r="Y29" s="332"/>
      <c r="Z29" s="221" t="s">
        <v>1333</v>
      </c>
      <c r="AA29" s="128">
        <v>45318</v>
      </c>
      <c r="AB29" s="128" t="s">
        <v>1332</v>
      </c>
      <c r="AC29" s="589"/>
      <c r="AD29" s="589"/>
      <c r="AE29" s="484"/>
    </row>
    <row r="30" spans="1:31" ht="27.75" customHeight="1">
      <c r="A30" s="407"/>
      <c r="B30" s="360"/>
      <c r="C30" s="160" t="s">
        <v>931</v>
      </c>
      <c r="D30" s="606"/>
      <c r="E30" s="380"/>
      <c r="F30" s="327"/>
      <c r="G30" s="330"/>
      <c r="H30" s="25"/>
      <c r="I30" s="448"/>
      <c r="J30" s="76"/>
      <c r="K30" s="117"/>
      <c r="L30" s="104"/>
      <c r="M30" s="372"/>
      <c r="N30" s="544"/>
      <c r="O30" s="372"/>
      <c r="P30" s="544"/>
      <c r="Q30" s="73"/>
      <c r="R30" s="114"/>
      <c r="S30" s="114"/>
      <c r="T30" s="114"/>
      <c r="U30" s="37"/>
      <c r="V30" s="126"/>
      <c r="W30" s="154"/>
      <c r="X30" s="154"/>
      <c r="Y30" s="333"/>
      <c r="Z30" s="30"/>
      <c r="AA30" s="266"/>
      <c r="AB30" s="17"/>
      <c r="AC30" s="590"/>
      <c r="AD30" s="590"/>
      <c r="AE30" s="485"/>
    </row>
    <row r="31" spans="1:31" ht="46.5" customHeight="1">
      <c r="A31" s="405">
        <v>7</v>
      </c>
      <c r="B31" s="358" t="s">
        <v>65</v>
      </c>
      <c r="C31" s="160" t="s">
        <v>971</v>
      </c>
      <c r="D31" s="378" t="s">
        <v>972</v>
      </c>
      <c r="E31" s="378" t="s">
        <v>973</v>
      </c>
      <c r="F31" s="325">
        <v>45217</v>
      </c>
      <c r="G31" s="328">
        <v>2217247.3199999998</v>
      </c>
      <c r="H31" s="25"/>
      <c r="I31" s="602" t="s">
        <v>47</v>
      </c>
      <c r="J31" s="76" t="s">
        <v>974</v>
      </c>
      <c r="K31" s="117">
        <f>1168272.2+9000</f>
        <v>1177272.2</v>
      </c>
      <c r="L31" s="104">
        <v>45224</v>
      </c>
      <c r="M31" s="371" t="s">
        <v>1290</v>
      </c>
      <c r="N31" s="591" t="s">
        <v>743</v>
      </c>
      <c r="O31" s="592" t="s">
        <v>975</v>
      </c>
      <c r="P31" s="542" t="s">
        <v>40</v>
      </c>
      <c r="Q31" s="73"/>
      <c r="R31" s="114"/>
      <c r="S31" s="114"/>
      <c r="T31" s="114"/>
      <c r="U31" s="37"/>
      <c r="V31" s="126"/>
      <c r="W31" s="154"/>
      <c r="X31" s="154"/>
      <c r="Y31" s="388">
        <f>F31+425</f>
        <v>45642</v>
      </c>
      <c r="Z31" s="221" t="s">
        <v>1248</v>
      </c>
      <c r="AA31" s="128">
        <v>45281</v>
      </c>
      <c r="AB31" s="128" t="s">
        <v>1247</v>
      </c>
      <c r="AC31" s="253"/>
      <c r="AD31" s="588">
        <f>Y31+90</f>
        <v>45732</v>
      </c>
      <c r="AE31" s="508" t="s">
        <v>976</v>
      </c>
    </row>
    <row r="32" spans="1:31" ht="33.75">
      <c r="A32" s="406"/>
      <c r="B32" s="359"/>
      <c r="C32" s="64" t="s">
        <v>401</v>
      </c>
      <c r="D32" s="605"/>
      <c r="E32" s="379"/>
      <c r="F32" s="326"/>
      <c r="G32" s="329"/>
      <c r="H32" s="25"/>
      <c r="I32" s="602"/>
      <c r="J32" s="76"/>
      <c r="K32" s="117"/>
      <c r="L32" s="104"/>
      <c r="M32" s="541"/>
      <c r="N32" s="591"/>
      <c r="O32" s="592"/>
      <c r="P32" s="543"/>
      <c r="Q32" s="73"/>
      <c r="R32" s="114"/>
      <c r="S32" s="114"/>
      <c r="T32" s="114"/>
      <c r="U32" s="37"/>
      <c r="V32" s="126"/>
      <c r="W32" s="154"/>
      <c r="X32" s="154"/>
      <c r="Y32" s="388"/>
      <c r="Z32" s="221" t="s">
        <v>1334</v>
      </c>
      <c r="AA32" s="128">
        <v>45318</v>
      </c>
      <c r="AB32" s="128" t="s">
        <v>1332</v>
      </c>
      <c r="AC32" s="253"/>
      <c r="AD32" s="589"/>
      <c r="AE32" s="508"/>
    </row>
    <row r="33" spans="1:31" ht="139.5" customHeight="1">
      <c r="A33" s="407"/>
      <c r="B33" s="360"/>
      <c r="C33" s="160" t="s">
        <v>977</v>
      </c>
      <c r="D33" s="606"/>
      <c r="E33" s="380"/>
      <c r="F33" s="327"/>
      <c r="G33" s="330"/>
      <c r="H33" s="25"/>
      <c r="I33" s="602"/>
      <c r="J33" s="76"/>
      <c r="K33" s="117"/>
      <c r="L33" s="104"/>
      <c r="M33" s="372"/>
      <c r="N33" s="591"/>
      <c r="O33" s="592"/>
      <c r="P33" s="544"/>
      <c r="Q33" s="73"/>
      <c r="R33" s="114"/>
      <c r="S33" s="114"/>
      <c r="T33" s="114"/>
      <c r="U33" s="37"/>
      <c r="V33" s="126"/>
      <c r="W33" s="154"/>
      <c r="X33" s="154"/>
      <c r="Y33" s="388"/>
      <c r="Z33" s="30"/>
      <c r="AA33" s="266"/>
      <c r="AB33" s="17"/>
      <c r="AC33" s="253"/>
      <c r="AD33" s="590"/>
      <c r="AE33" s="508"/>
    </row>
    <row r="34" spans="1:31" ht="41.25" customHeight="1">
      <c r="A34" s="405">
        <v>8</v>
      </c>
      <c r="B34" s="358" t="s">
        <v>159</v>
      </c>
      <c r="C34" s="281" t="s">
        <v>1286</v>
      </c>
      <c r="D34" s="378" t="s">
        <v>1143</v>
      </c>
      <c r="E34" s="378" t="s">
        <v>1141</v>
      </c>
      <c r="F34" s="325">
        <v>45273</v>
      </c>
      <c r="G34" s="328">
        <v>5901712.21</v>
      </c>
      <c r="H34" s="25"/>
      <c r="I34" s="446" t="s">
        <v>1288</v>
      </c>
      <c r="J34" s="27" t="s">
        <v>1287</v>
      </c>
      <c r="K34" s="146">
        <v>331712</v>
      </c>
      <c r="L34" s="78">
        <v>45278</v>
      </c>
      <c r="M34" s="371" t="s">
        <v>1289</v>
      </c>
      <c r="N34" s="591" t="s">
        <v>429</v>
      </c>
      <c r="O34" s="592" t="s">
        <v>1140</v>
      </c>
      <c r="P34" s="542" t="s">
        <v>40</v>
      </c>
      <c r="Q34" s="592"/>
      <c r="R34" s="114"/>
      <c r="S34" s="114"/>
      <c r="T34" s="114"/>
      <c r="U34" s="37"/>
      <c r="V34" s="126"/>
      <c r="W34" s="154"/>
      <c r="X34" s="154"/>
      <c r="Y34" s="388">
        <f>F34+455</f>
        <v>45728</v>
      </c>
      <c r="Z34" s="221" t="s">
        <v>1331</v>
      </c>
      <c r="AA34" s="128">
        <v>45318</v>
      </c>
      <c r="AB34" s="284" t="s">
        <v>1332</v>
      </c>
      <c r="AC34" s="587"/>
      <c r="AD34" s="588">
        <f>Y34+90</f>
        <v>45818</v>
      </c>
      <c r="AE34" s="508" t="s">
        <v>1142</v>
      </c>
    </row>
    <row r="35" spans="1:31" ht="33" customHeight="1">
      <c r="A35" s="406"/>
      <c r="B35" s="359"/>
      <c r="C35" s="64" t="s">
        <v>438</v>
      </c>
      <c r="D35" s="605"/>
      <c r="E35" s="379"/>
      <c r="F35" s="326"/>
      <c r="G35" s="329"/>
      <c r="H35" s="25"/>
      <c r="I35" s="447"/>
      <c r="J35" s="27" t="s">
        <v>1376</v>
      </c>
      <c r="K35" s="146">
        <v>668288</v>
      </c>
      <c r="L35" s="78">
        <v>45338</v>
      </c>
      <c r="M35" s="541"/>
      <c r="N35" s="591"/>
      <c r="O35" s="592"/>
      <c r="P35" s="543"/>
      <c r="Q35" s="592"/>
      <c r="R35" s="114"/>
      <c r="S35" s="114"/>
      <c r="T35" s="114"/>
      <c r="U35" s="37"/>
      <c r="V35" s="126"/>
      <c r="W35" s="154"/>
      <c r="X35" s="154"/>
      <c r="Y35" s="388"/>
      <c r="Z35" s="30"/>
      <c r="AA35" s="266"/>
      <c r="AB35" s="17"/>
      <c r="AC35" s="587"/>
      <c r="AD35" s="589"/>
      <c r="AE35" s="508"/>
    </row>
    <row r="36" spans="1:31" ht="36" customHeight="1">
      <c r="A36" s="407"/>
      <c r="B36" s="360"/>
      <c r="C36" s="160" t="s">
        <v>655</v>
      </c>
      <c r="D36" s="606"/>
      <c r="E36" s="380"/>
      <c r="F36" s="327"/>
      <c r="G36" s="330"/>
      <c r="H36" s="25"/>
      <c r="I36" s="448"/>
      <c r="J36" s="106"/>
      <c r="K36" s="189"/>
      <c r="L36" s="191"/>
      <c r="M36" s="372"/>
      <c r="N36" s="591"/>
      <c r="O36" s="592"/>
      <c r="P36" s="544"/>
      <c r="Q36" s="592"/>
      <c r="R36" s="114"/>
      <c r="S36" s="114"/>
      <c r="T36" s="114"/>
      <c r="U36" s="37"/>
      <c r="V36" s="126"/>
      <c r="W36" s="154"/>
      <c r="X36" s="154"/>
      <c r="Y36" s="388"/>
      <c r="Z36" s="30"/>
      <c r="AA36" s="266"/>
      <c r="AB36" s="17"/>
      <c r="AC36" s="587"/>
      <c r="AD36" s="590"/>
      <c r="AE36" s="508"/>
    </row>
    <row r="37" spans="1:31" ht="33" hidden="1" customHeight="1">
      <c r="A37" s="213"/>
      <c r="B37" s="178"/>
      <c r="C37" s="64"/>
      <c r="D37" s="215"/>
      <c r="E37" s="198"/>
      <c r="F37" s="179"/>
      <c r="G37" s="180"/>
      <c r="H37" s="25"/>
      <c r="I37" s="219"/>
      <c r="J37" s="76"/>
      <c r="K37" s="117"/>
      <c r="L37" s="104"/>
      <c r="M37" s="142"/>
      <c r="N37" s="200"/>
      <c r="O37" s="114"/>
      <c r="P37" s="155"/>
      <c r="Q37" s="114"/>
      <c r="R37" s="114"/>
      <c r="S37" s="114"/>
      <c r="T37" s="114"/>
      <c r="U37" s="37"/>
      <c r="V37" s="126"/>
      <c r="W37" s="154"/>
      <c r="X37" s="154"/>
      <c r="Y37" s="185"/>
      <c r="Z37" s="30"/>
      <c r="AA37" s="266"/>
      <c r="AB37" s="17"/>
      <c r="AC37" s="217"/>
      <c r="AD37" s="217"/>
      <c r="AE37" s="186"/>
    </row>
    <row r="38" spans="1:31" ht="33" hidden="1" customHeight="1">
      <c r="A38" s="213"/>
      <c r="B38" s="178"/>
      <c r="C38" s="64"/>
      <c r="D38" s="215"/>
      <c r="E38" s="198"/>
      <c r="F38" s="179"/>
      <c r="G38" s="180"/>
      <c r="H38" s="25"/>
      <c r="I38" s="219"/>
      <c r="J38" s="76"/>
      <c r="K38" s="117"/>
      <c r="L38" s="104"/>
      <c r="M38" s="142"/>
      <c r="N38" s="200"/>
      <c r="O38" s="114"/>
      <c r="P38" s="155"/>
      <c r="Q38" s="114"/>
      <c r="R38" s="114"/>
      <c r="S38" s="114"/>
      <c r="T38" s="114"/>
      <c r="U38" s="37"/>
      <c r="V38" s="126"/>
      <c r="W38" s="154"/>
      <c r="X38" s="154"/>
      <c r="Y38" s="185"/>
      <c r="Z38" s="30"/>
      <c r="AA38" s="266"/>
      <c r="AB38" s="17"/>
      <c r="AC38" s="217"/>
      <c r="AD38" s="217"/>
      <c r="AE38" s="186"/>
    </row>
    <row r="39" spans="1:31" ht="99.75" hidden="1" customHeight="1">
      <c r="A39" s="214"/>
      <c r="B39" s="188"/>
      <c r="C39" s="160"/>
      <c r="D39" s="216"/>
      <c r="E39" s="201"/>
      <c r="F39" s="107"/>
      <c r="G39" s="189"/>
      <c r="H39" s="25"/>
      <c r="I39" s="220"/>
      <c r="J39" s="41"/>
      <c r="K39" s="119"/>
      <c r="L39" s="118"/>
      <c r="M39" s="110"/>
      <c r="N39" s="202"/>
      <c r="O39" s="114"/>
      <c r="P39" s="155"/>
      <c r="Q39" s="114"/>
      <c r="R39" s="114"/>
      <c r="S39" s="114"/>
      <c r="T39" s="114"/>
      <c r="U39" s="37"/>
      <c r="V39" s="126"/>
      <c r="W39" s="154"/>
      <c r="X39" s="154"/>
      <c r="Y39" s="144"/>
      <c r="Z39" s="30"/>
      <c r="AA39" s="266"/>
      <c r="AB39" s="17"/>
      <c r="AC39" s="218"/>
      <c r="AD39" s="218"/>
      <c r="AE39" s="194"/>
    </row>
    <row r="40" spans="1:31" ht="39.950000000000003" customHeight="1">
      <c r="A40" s="46"/>
      <c r="B40" s="47"/>
      <c r="C40" s="573" t="s">
        <v>70</v>
      </c>
      <c r="D40" s="574"/>
      <c r="E40" s="109"/>
      <c r="F40" s="67"/>
      <c r="G40" s="48">
        <f>SUM(G4:G39)</f>
        <v>21207029.890000001</v>
      </c>
      <c r="H40" s="49"/>
      <c r="I40" s="259"/>
      <c r="J40" s="66"/>
      <c r="K40" s="48">
        <f>K34+K31+K29+K28+K27+K26+K24+K23+K21</f>
        <v>12109487.529999999</v>
      </c>
      <c r="L40" s="260"/>
      <c r="M40" s="120"/>
      <c r="N40" s="121"/>
      <c r="O40" s="120"/>
      <c r="P40" s="122"/>
      <c r="Q40" s="120"/>
      <c r="R40" s="120"/>
      <c r="S40" s="120"/>
      <c r="T40" s="260"/>
      <c r="U40" s="260"/>
      <c r="V40" s="66"/>
      <c r="W40" s="66"/>
      <c r="X40" s="65"/>
      <c r="Y40" s="65"/>
      <c r="Z40" s="261"/>
      <c r="AA40" s="260"/>
      <c r="AB40" s="260"/>
      <c r="AC40" s="66"/>
      <c r="AD40" s="66"/>
      <c r="AE40" s="261"/>
    </row>
    <row r="41" spans="1:31" ht="39.950000000000003" customHeight="1">
      <c r="G41" s="288"/>
      <c r="K41" s="166"/>
      <c r="R41" s="8"/>
      <c r="S41" s="19"/>
    </row>
    <row r="42" spans="1:31" ht="39.950000000000003" customHeight="1">
      <c r="R42" s="8"/>
      <c r="S42" s="19"/>
    </row>
    <row r="43" spans="1:31" ht="39.950000000000003" customHeight="1">
      <c r="R43" s="8"/>
      <c r="S43" s="19"/>
    </row>
    <row r="44" spans="1:31" ht="39.950000000000003" customHeight="1">
      <c r="R44" s="8"/>
      <c r="S44" s="19"/>
    </row>
    <row r="45" spans="1:31" ht="39.950000000000003" customHeight="1">
      <c r="R45" s="8"/>
      <c r="S45" s="19"/>
    </row>
    <row r="46" spans="1:31" ht="39.950000000000003" customHeight="1">
      <c r="R46" s="8"/>
      <c r="S46" s="19"/>
    </row>
    <row r="47" spans="1:31" ht="39.950000000000003" customHeight="1">
      <c r="R47" s="8"/>
      <c r="S47" s="19"/>
    </row>
    <row r="48" spans="1:31" ht="39.950000000000003" customHeight="1">
      <c r="R48" s="8"/>
      <c r="S48" s="19"/>
    </row>
    <row r="49" spans="4:19" ht="39.950000000000003" customHeight="1">
      <c r="R49" s="8"/>
      <c r="S49" s="19"/>
    </row>
    <row r="50" spans="4:19" ht="39.950000000000003" customHeight="1">
      <c r="R50" s="8"/>
      <c r="S50" s="19"/>
    </row>
    <row r="51" spans="4:19" ht="39.950000000000003" customHeight="1">
      <c r="R51" s="8"/>
      <c r="S51" s="19"/>
    </row>
    <row r="52" spans="4:19" ht="39.950000000000003" customHeight="1">
      <c r="D52" s="166"/>
      <c r="R52" s="8"/>
      <c r="S52" s="19"/>
    </row>
    <row r="53" spans="4:19" ht="39.950000000000003" customHeight="1">
      <c r="D53" s="166"/>
      <c r="R53" s="8"/>
      <c r="S53" s="19"/>
    </row>
    <row r="54" spans="4:19" ht="39.950000000000003" customHeight="1">
      <c r="D54" s="166"/>
      <c r="R54" s="8"/>
      <c r="S54" s="19"/>
    </row>
    <row r="55" spans="4:19" ht="39.950000000000003" customHeight="1">
      <c r="R55" s="8"/>
      <c r="S55" s="19"/>
    </row>
    <row r="56" spans="4:19" ht="39.950000000000003" customHeight="1">
      <c r="R56" s="8"/>
      <c r="S56" s="19"/>
    </row>
    <row r="57" spans="4:19" ht="39.950000000000003" customHeight="1">
      <c r="R57" s="8"/>
      <c r="S57" s="19"/>
    </row>
    <row r="58" spans="4:19" ht="39.950000000000003" customHeight="1">
      <c r="R58" s="8"/>
      <c r="S58" s="19"/>
    </row>
    <row r="59" spans="4:19" ht="39.950000000000003" customHeight="1">
      <c r="R59" s="8"/>
      <c r="S59" s="19"/>
    </row>
    <row r="60" spans="4:19" ht="39.950000000000003" customHeight="1">
      <c r="R60" s="8"/>
      <c r="S60" s="19"/>
    </row>
    <row r="61" spans="4:19" ht="39.950000000000003" customHeight="1">
      <c r="R61" s="8"/>
      <c r="S61" s="19"/>
    </row>
    <row r="62" spans="4:19" ht="39.950000000000003" customHeight="1">
      <c r="S62" s="19"/>
    </row>
    <row r="63" spans="4:19" ht="39.950000000000003" customHeight="1">
      <c r="S63" s="19"/>
    </row>
    <row r="64" spans="4:19" ht="39.950000000000003" customHeight="1">
      <c r="S64" s="19"/>
    </row>
    <row r="65" spans="19:19" ht="39.950000000000003" customHeight="1">
      <c r="S65" s="19"/>
    </row>
    <row r="66" spans="19:19" ht="39.950000000000003" customHeight="1">
      <c r="S66" s="19"/>
    </row>
    <row r="67" spans="19:19" ht="39.950000000000003" customHeight="1">
      <c r="S67" s="19"/>
    </row>
    <row r="68" spans="19:19" ht="39.950000000000003" customHeight="1">
      <c r="S68" s="19"/>
    </row>
    <row r="69" spans="19:19" ht="39.950000000000003" customHeight="1">
      <c r="S69" s="19"/>
    </row>
    <row r="70" spans="19:19" ht="39.950000000000003" customHeight="1">
      <c r="S70" s="19"/>
    </row>
    <row r="71" spans="19:19" ht="39.950000000000003" customHeight="1">
      <c r="S71" s="19"/>
    </row>
    <row r="72" spans="19:19" ht="39.950000000000003" customHeight="1">
      <c r="S72" s="19"/>
    </row>
    <row r="73" spans="19:19" ht="39.950000000000003" customHeight="1">
      <c r="S73" s="19"/>
    </row>
    <row r="74" spans="19:19" ht="39.950000000000003" customHeight="1">
      <c r="S74" s="19"/>
    </row>
    <row r="75" spans="19:19" ht="39.950000000000003" customHeight="1">
      <c r="S75" s="19"/>
    </row>
    <row r="76" spans="19:19" ht="39.950000000000003" customHeight="1">
      <c r="S76" s="19"/>
    </row>
    <row r="77" spans="19:19" ht="39.950000000000003" customHeight="1">
      <c r="S77" s="19"/>
    </row>
    <row r="78" spans="19:19" ht="39.950000000000003" customHeight="1">
      <c r="S78" s="19"/>
    </row>
    <row r="79" spans="19:19" ht="39.950000000000003" customHeight="1">
      <c r="S79" s="19"/>
    </row>
    <row r="80" spans="19:19" ht="39.950000000000003" customHeight="1">
      <c r="S80" s="19"/>
    </row>
    <row r="81" spans="19:19" ht="39.950000000000003" customHeight="1">
      <c r="S81" s="19"/>
    </row>
    <row r="82" spans="19:19" ht="39.950000000000003" customHeight="1">
      <c r="S82" s="19"/>
    </row>
    <row r="83" spans="19:19" ht="39.950000000000003" customHeight="1">
      <c r="S83" s="19"/>
    </row>
    <row r="84" spans="19:19" ht="39.950000000000003" customHeight="1">
      <c r="S84" s="19"/>
    </row>
    <row r="85" spans="19:19" ht="39.950000000000003" customHeight="1">
      <c r="S85" s="19"/>
    </row>
    <row r="86" spans="19:19" ht="39.950000000000003" customHeight="1">
      <c r="S86" s="19"/>
    </row>
    <row r="87" spans="19:19" ht="39.950000000000003" customHeight="1">
      <c r="S87" s="19"/>
    </row>
    <row r="88" spans="19:19" ht="39.950000000000003" customHeight="1">
      <c r="S88" s="19"/>
    </row>
    <row r="89" spans="19:19" ht="39.950000000000003" customHeight="1">
      <c r="S89" s="19"/>
    </row>
    <row r="90" spans="19:19" ht="39.950000000000003" customHeight="1">
      <c r="S90" s="19"/>
    </row>
    <row r="91" spans="19:19" ht="39.950000000000003" customHeight="1">
      <c r="S91" s="19"/>
    </row>
    <row r="92" spans="19:19" ht="39.950000000000003" customHeight="1">
      <c r="S92" s="19"/>
    </row>
    <row r="93" spans="19:19" ht="39.950000000000003" customHeight="1">
      <c r="S93" s="19"/>
    </row>
    <row r="94" spans="19:19" ht="39.950000000000003" customHeight="1">
      <c r="S94" s="19"/>
    </row>
    <row r="95" spans="19:19" ht="39.950000000000003" customHeight="1">
      <c r="S95" s="19"/>
    </row>
    <row r="96" spans="19:19" ht="39.950000000000003" customHeight="1">
      <c r="S96" s="19"/>
    </row>
    <row r="97" spans="18:19" ht="39.950000000000003" customHeight="1">
      <c r="S97" s="19"/>
    </row>
    <row r="98" spans="18:19" ht="39.950000000000003" customHeight="1">
      <c r="S98" s="19"/>
    </row>
    <row r="99" spans="18:19" ht="39.950000000000003" customHeight="1">
      <c r="S99" s="19"/>
    </row>
    <row r="100" spans="18:19" ht="39.950000000000003" customHeight="1">
      <c r="S100" s="19"/>
    </row>
    <row r="101" spans="18:19" ht="39.950000000000003" customHeight="1">
      <c r="S101" s="19"/>
    </row>
    <row r="102" spans="18:19" ht="39.950000000000003" customHeight="1">
      <c r="S102" s="19"/>
    </row>
    <row r="103" spans="18:19" ht="39.950000000000003" customHeight="1">
      <c r="S103" s="19"/>
    </row>
    <row r="104" spans="18:19" ht="39.950000000000003" customHeight="1">
      <c r="S104" s="19"/>
    </row>
    <row r="105" spans="18:19" ht="39.950000000000003" customHeight="1">
      <c r="S105" s="19"/>
    </row>
    <row r="106" spans="18:19" ht="39.950000000000003" customHeight="1">
      <c r="S106" s="19"/>
    </row>
    <row r="107" spans="18:19" ht="39.950000000000003" customHeight="1">
      <c r="S107" s="19"/>
    </row>
    <row r="108" spans="18:19" ht="39.950000000000003" customHeight="1">
      <c r="S108" s="19"/>
    </row>
    <row r="109" spans="18:19" ht="39.950000000000003" customHeight="1">
      <c r="R109" s="8"/>
    </row>
    <row r="110" spans="18:19" ht="39.950000000000003" customHeight="1">
      <c r="R110" s="8"/>
    </row>
    <row r="111" spans="18:19" ht="39.950000000000003" customHeight="1">
      <c r="R111" s="8"/>
    </row>
    <row r="112" spans="18:19" ht="39.950000000000003" customHeight="1">
      <c r="R112" s="8"/>
    </row>
    <row r="113" spans="18:18" ht="39.950000000000003" customHeight="1">
      <c r="R113" s="8"/>
    </row>
    <row r="114" spans="18:18" ht="39.950000000000003" customHeight="1">
      <c r="R114" s="8"/>
    </row>
    <row r="115" spans="18:18" ht="39.950000000000003" customHeight="1">
      <c r="R115" s="8"/>
    </row>
    <row r="116" spans="18:18" ht="39.950000000000003" customHeight="1">
      <c r="R116" s="8"/>
    </row>
    <row r="117" spans="18:18" ht="39.950000000000003" customHeight="1">
      <c r="R117" s="8"/>
    </row>
    <row r="118" spans="18:18" ht="39.950000000000003" customHeight="1">
      <c r="R118" s="8"/>
    </row>
    <row r="119" spans="18:18" ht="39.950000000000003" customHeight="1">
      <c r="R119" s="8"/>
    </row>
    <row r="120" spans="18:18" ht="39.950000000000003" customHeight="1">
      <c r="R120" s="8"/>
    </row>
    <row r="121" spans="18:18" ht="39.950000000000003" customHeight="1">
      <c r="R121" s="8"/>
    </row>
    <row r="122" spans="18:18" ht="39.950000000000003" customHeight="1">
      <c r="R122" s="8"/>
    </row>
    <row r="123" spans="18:18" ht="39.950000000000003" customHeight="1">
      <c r="R123" s="8"/>
    </row>
    <row r="124" spans="18:18" ht="39.950000000000003" customHeight="1">
      <c r="R124" s="8"/>
    </row>
    <row r="125" spans="18:18" ht="39.950000000000003" customHeight="1">
      <c r="R125" s="8"/>
    </row>
    <row r="126" spans="18:18" ht="39.950000000000003" customHeight="1">
      <c r="R126" s="8"/>
    </row>
    <row r="127" spans="18:18" ht="39.950000000000003" customHeight="1">
      <c r="R127" s="8"/>
    </row>
    <row r="128" spans="18:18" ht="39.950000000000003" customHeight="1">
      <c r="R128" s="8"/>
    </row>
    <row r="129" spans="18:18" ht="39.950000000000003" customHeight="1">
      <c r="R129" s="8"/>
    </row>
    <row r="130" spans="18:18" ht="39.950000000000003" customHeight="1">
      <c r="R130" s="8"/>
    </row>
    <row r="131" spans="18:18" ht="39.950000000000003" customHeight="1">
      <c r="R131" s="8"/>
    </row>
    <row r="132" spans="18:18" ht="39.950000000000003" customHeight="1">
      <c r="R132" s="8"/>
    </row>
    <row r="133" spans="18:18" ht="39.950000000000003" customHeight="1">
      <c r="R133" s="8"/>
    </row>
    <row r="134" spans="18:18" ht="39.950000000000003" customHeight="1">
      <c r="R134" s="8"/>
    </row>
    <row r="135" spans="18:18" ht="39.950000000000003" customHeight="1">
      <c r="R135" s="8"/>
    </row>
    <row r="136" spans="18:18" ht="39.950000000000003" customHeight="1">
      <c r="R136" s="8"/>
    </row>
    <row r="137" spans="18:18" ht="39.950000000000003" customHeight="1">
      <c r="R137" s="8"/>
    </row>
    <row r="138" spans="18:18" ht="39.950000000000003" customHeight="1">
      <c r="R138" s="8"/>
    </row>
    <row r="139" spans="18:18" ht="39.950000000000003" customHeight="1">
      <c r="R139" s="8"/>
    </row>
    <row r="140" spans="18:18" ht="39.950000000000003" customHeight="1">
      <c r="R140" s="8"/>
    </row>
    <row r="141" spans="18:18" ht="39.950000000000003" customHeight="1">
      <c r="R141" s="8"/>
    </row>
    <row r="142" spans="18:18" ht="39.950000000000003" customHeight="1">
      <c r="R142" s="8"/>
    </row>
    <row r="143" spans="18:18" ht="39.950000000000003" customHeight="1">
      <c r="R143" s="8"/>
    </row>
    <row r="144" spans="18:18" ht="39.950000000000003" customHeight="1">
      <c r="R144" s="8"/>
    </row>
    <row r="145" spans="18:18" ht="39.950000000000003" customHeight="1">
      <c r="R145" s="8"/>
    </row>
    <row r="146" spans="18:18" ht="39.950000000000003" customHeight="1">
      <c r="R146" s="8"/>
    </row>
    <row r="147" spans="18:18" ht="39.950000000000003" customHeight="1">
      <c r="R147" s="8"/>
    </row>
    <row r="148" spans="18:18" ht="39.950000000000003" customHeight="1">
      <c r="R148" s="8"/>
    </row>
    <row r="149" spans="18:18" ht="39.950000000000003" customHeight="1">
      <c r="R149" s="8"/>
    </row>
    <row r="150" spans="18:18" ht="39.950000000000003" customHeight="1">
      <c r="R150" s="8"/>
    </row>
    <row r="151" spans="18:18" ht="39.950000000000003" customHeight="1">
      <c r="R151" s="8"/>
    </row>
    <row r="152" spans="18:18" ht="39.950000000000003" customHeight="1">
      <c r="R152" s="8"/>
    </row>
    <row r="153" spans="18:18" ht="39.950000000000003" customHeight="1">
      <c r="R153" s="8"/>
    </row>
    <row r="154" spans="18:18" ht="39.950000000000003" customHeight="1">
      <c r="R154" s="8"/>
    </row>
    <row r="155" spans="18:18" ht="39.950000000000003" customHeight="1">
      <c r="R155" s="8"/>
    </row>
    <row r="156" spans="18:18" ht="39.950000000000003" customHeight="1">
      <c r="R156" s="8"/>
    </row>
    <row r="157" spans="18:18" ht="39.950000000000003" customHeight="1">
      <c r="R157" s="8"/>
    </row>
    <row r="158" spans="18:18" ht="39.950000000000003" customHeight="1">
      <c r="R158" s="8"/>
    </row>
    <row r="159" spans="18:18" ht="39.950000000000003" customHeight="1">
      <c r="R159" s="8"/>
    </row>
    <row r="160" spans="18:18" ht="39.950000000000003" customHeight="1">
      <c r="R160" s="8"/>
    </row>
    <row r="161" spans="18:18" ht="39.950000000000003" customHeight="1">
      <c r="R161" s="8"/>
    </row>
    <row r="162" spans="18:18" ht="39.950000000000003" customHeight="1">
      <c r="R162" s="8"/>
    </row>
    <row r="163" spans="18:18" ht="39.950000000000003" customHeight="1">
      <c r="R163" s="8"/>
    </row>
    <row r="164" spans="18:18" ht="39.950000000000003" customHeight="1">
      <c r="R164" s="8"/>
    </row>
    <row r="165" spans="18:18" ht="39.950000000000003" customHeight="1">
      <c r="R165" s="8"/>
    </row>
    <row r="166" spans="18:18" ht="39.950000000000003" customHeight="1">
      <c r="R166" s="8"/>
    </row>
    <row r="167" spans="18:18" ht="39.950000000000003" customHeight="1">
      <c r="R167" s="8"/>
    </row>
    <row r="168" spans="18:18" ht="39.950000000000003" customHeight="1">
      <c r="R168" s="8"/>
    </row>
    <row r="169" spans="18:18" ht="39.950000000000003" customHeight="1">
      <c r="R169" s="8"/>
    </row>
    <row r="170" spans="18:18" ht="39.950000000000003" customHeight="1">
      <c r="R170" s="8"/>
    </row>
    <row r="171" spans="18:18" ht="39.950000000000003" customHeight="1">
      <c r="R171" s="8"/>
    </row>
    <row r="172" spans="18:18" ht="39.950000000000003" customHeight="1">
      <c r="R172" s="8"/>
    </row>
    <row r="173" spans="18:18" ht="39.950000000000003" customHeight="1">
      <c r="R173" s="8"/>
    </row>
    <row r="174" spans="18:18" ht="39.950000000000003" customHeight="1">
      <c r="R174" s="8"/>
    </row>
    <row r="175" spans="18:18" ht="39.950000000000003" customHeight="1">
      <c r="R175" s="8"/>
    </row>
    <row r="176" spans="18:18" ht="39.950000000000003" customHeight="1">
      <c r="R176" s="8"/>
    </row>
    <row r="177" spans="18:18" ht="39.950000000000003" customHeight="1">
      <c r="R177" s="8"/>
    </row>
    <row r="178" spans="18:18" ht="39.950000000000003" customHeight="1">
      <c r="R178" s="8"/>
    </row>
    <row r="179" spans="18:18" ht="39.950000000000003" customHeight="1">
      <c r="R179" s="8"/>
    </row>
    <row r="180" spans="18:18" ht="39.950000000000003" customHeight="1">
      <c r="R180" s="8"/>
    </row>
    <row r="181" spans="18:18" ht="39.950000000000003" customHeight="1">
      <c r="R181" s="8"/>
    </row>
    <row r="182" spans="18:18" ht="39.950000000000003" customHeight="1">
      <c r="R182" s="8"/>
    </row>
    <row r="183" spans="18:18" ht="39.950000000000003" customHeight="1">
      <c r="R183" s="8"/>
    </row>
    <row r="184" spans="18:18" ht="39.950000000000003" customHeight="1">
      <c r="R184" s="8"/>
    </row>
    <row r="185" spans="18:18" ht="39.950000000000003" customHeight="1">
      <c r="R185" s="8"/>
    </row>
    <row r="186" spans="18:18" ht="39.950000000000003" customHeight="1">
      <c r="R186" s="8"/>
    </row>
    <row r="187" spans="18:18" ht="39.950000000000003" customHeight="1">
      <c r="R187" s="8"/>
    </row>
    <row r="188" spans="18:18" ht="39.950000000000003" customHeight="1">
      <c r="R188" s="8"/>
    </row>
    <row r="189" spans="18:18" ht="39.950000000000003" customHeight="1">
      <c r="R189" s="8"/>
    </row>
    <row r="190" spans="18:18" ht="39.950000000000003" customHeight="1">
      <c r="R190" s="8"/>
    </row>
    <row r="191" spans="18:18" ht="39.950000000000003" customHeight="1">
      <c r="R191" s="8"/>
    </row>
    <row r="192" spans="18:18" ht="39.950000000000003" customHeight="1">
      <c r="R192" s="8"/>
    </row>
    <row r="193" spans="18:18" ht="39.950000000000003" customHeight="1">
      <c r="R193" s="8"/>
    </row>
    <row r="194" spans="18:18" ht="39.950000000000003" customHeight="1">
      <c r="R194" s="8"/>
    </row>
    <row r="195" spans="18:18" ht="39.950000000000003" customHeight="1">
      <c r="R195" s="8"/>
    </row>
    <row r="196" spans="18:18" ht="39.950000000000003" customHeight="1">
      <c r="R196" s="8"/>
    </row>
    <row r="197" spans="18:18" ht="39.950000000000003" customHeight="1">
      <c r="R197" s="8"/>
    </row>
    <row r="198" spans="18:18" ht="39.950000000000003" customHeight="1">
      <c r="R198" s="8"/>
    </row>
    <row r="199" spans="18:18" ht="39.950000000000003" customHeight="1">
      <c r="R199" s="8"/>
    </row>
    <row r="200" spans="18:18" ht="39.950000000000003" customHeight="1">
      <c r="R200" s="8"/>
    </row>
    <row r="201" spans="18:18" ht="39.950000000000003" customHeight="1">
      <c r="R201" s="8"/>
    </row>
    <row r="202" spans="18:18" ht="39.950000000000003" customHeight="1">
      <c r="R202" s="8"/>
    </row>
    <row r="203" spans="18:18" ht="39.950000000000003" customHeight="1">
      <c r="R203" s="8"/>
    </row>
    <row r="204" spans="18:18" ht="39.950000000000003" customHeight="1">
      <c r="R204" s="8"/>
    </row>
    <row r="205" spans="18:18" ht="39.950000000000003" customHeight="1">
      <c r="R205" s="8"/>
    </row>
    <row r="206" spans="18:18" ht="39.950000000000003" customHeight="1">
      <c r="R206" s="8"/>
    </row>
    <row r="207" spans="18:18" ht="39.950000000000003" customHeight="1">
      <c r="R207" s="8"/>
    </row>
    <row r="208" spans="18:18" ht="39.950000000000003" customHeight="1">
      <c r="R208" s="8"/>
    </row>
    <row r="209" spans="18:18" ht="39.950000000000003" customHeight="1">
      <c r="R209" s="8"/>
    </row>
    <row r="210" spans="18:18" ht="39.950000000000003" customHeight="1">
      <c r="R210" s="8"/>
    </row>
    <row r="211" spans="18:18" ht="39.950000000000003" customHeight="1">
      <c r="R211" s="8"/>
    </row>
    <row r="212" spans="18:18" ht="39.950000000000003" customHeight="1">
      <c r="R212" s="8"/>
    </row>
    <row r="213" spans="18:18" ht="39.950000000000003" customHeight="1">
      <c r="R213" s="8"/>
    </row>
    <row r="214" spans="18:18" ht="39.950000000000003" customHeight="1">
      <c r="R214" s="8"/>
    </row>
    <row r="215" spans="18:18" ht="39.950000000000003" customHeight="1">
      <c r="R215" s="8"/>
    </row>
    <row r="216" spans="18:18" ht="39.950000000000003" customHeight="1">
      <c r="R216" s="8"/>
    </row>
    <row r="217" spans="18:18" ht="39.950000000000003" customHeight="1">
      <c r="R217" s="8"/>
    </row>
    <row r="218" spans="18:18" ht="39.950000000000003" customHeight="1">
      <c r="R218" s="8"/>
    </row>
    <row r="219" spans="18:18" ht="39.950000000000003" customHeight="1">
      <c r="R219" s="8"/>
    </row>
    <row r="220" spans="18:18" ht="39.950000000000003" customHeight="1">
      <c r="R220" s="8"/>
    </row>
    <row r="221" spans="18:18" ht="39.950000000000003" customHeight="1">
      <c r="R221" s="8"/>
    </row>
    <row r="222" spans="18:18" ht="39.950000000000003" customHeight="1">
      <c r="R222" s="8"/>
    </row>
    <row r="223" spans="18:18" ht="39.950000000000003" customHeight="1">
      <c r="R223" s="8"/>
    </row>
    <row r="224" spans="18:18" ht="39.950000000000003" customHeight="1">
      <c r="R224" s="8"/>
    </row>
    <row r="225" spans="18:18" ht="39.950000000000003" customHeight="1">
      <c r="R225" s="8"/>
    </row>
    <row r="226" spans="18:18" ht="39.950000000000003" customHeight="1">
      <c r="R226" s="8"/>
    </row>
    <row r="227" spans="18:18" ht="39.950000000000003" customHeight="1">
      <c r="R227" s="8"/>
    </row>
    <row r="228" spans="18:18" ht="39.950000000000003" customHeight="1">
      <c r="R228" s="8"/>
    </row>
    <row r="229" spans="18:18" ht="39.950000000000003" customHeight="1">
      <c r="R229" s="8"/>
    </row>
    <row r="230" spans="18:18" ht="39.950000000000003" customHeight="1">
      <c r="R230" s="8"/>
    </row>
    <row r="231" spans="18:18" ht="39.950000000000003" customHeight="1">
      <c r="R231" s="8"/>
    </row>
    <row r="232" spans="18:18" ht="39.950000000000003" customHeight="1">
      <c r="R232" s="8"/>
    </row>
    <row r="233" spans="18:18" ht="39.950000000000003" customHeight="1">
      <c r="R233" s="8"/>
    </row>
    <row r="234" spans="18:18" ht="39.950000000000003" customHeight="1">
      <c r="R234" s="8"/>
    </row>
    <row r="235" spans="18:18" ht="39.950000000000003" customHeight="1">
      <c r="R235" s="8"/>
    </row>
    <row r="236" spans="18:18" ht="39.950000000000003" customHeight="1">
      <c r="R236" s="8"/>
    </row>
    <row r="237" spans="18:18" ht="39.950000000000003" customHeight="1">
      <c r="R237" s="8"/>
    </row>
    <row r="238" spans="18:18" ht="39.950000000000003" customHeight="1">
      <c r="R238" s="8"/>
    </row>
    <row r="239" spans="18:18" ht="39.950000000000003" customHeight="1">
      <c r="R239" s="8"/>
    </row>
    <row r="240" spans="18:18" ht="39.950000000000003" customHeight="1">
      <c r="R240" s="8"/>
    </row>
    <row r="241" spans="18:18" ht="39.950000000000003" customHeight="1">
      <c r="R241" s="8"/>
    </row>
    <row r="242" spans="18:18" ht="39.950000000000003" customHeight="1">
      <c r="R242" s="8"/>
    </row>
    <row r="243" spans="18:18" ht="39.950000000000003" customHeight="1">
      <c r="R243" s="8"/>
    </row>
    <row r="244" spans="18:18" ht="39.950000000000003" customHeight="1">
      <c r="R244" s="8"/>
    </row>
    <row r="245" spans="18:18" ht="39.950000000000003" customHeight="1">
      <c r="R245" s="8"/>
    </row>
    <row r="246" spans="18:18" ht="39.950000000000003" customHeight="1">
      <c r="R246" s="8"/>
    </row>
    <row r="247" spans="18:18" ht="39.950000000000003" customHeight="1">
      <c r="R247" s="8"/>
    </row>
    <row r="248" spans="18:18" ht="39.950000000000003" customHeight="1">
      <c r="R248" s="8"/>
    </row>
    <row r="249" spans="18:18" ht="39.950000000000003" customHeight="1">
      <c r="R249" s="8"/>
    </row>
    <row r="250" spans="18:18" ht="39.950000000000003" customHeight="1">
      <c r="R250" s="8"/>
    </row>
    <row r="251" spans="18:18" ht="39.950000000000003" customHeight="1">
      <c r="R251" s="8"/>
    </row>
    <row r="252" spans="18:18" ht="39.950000000000003" customHeight="1">
      <c r="R252" s="8"/>
    </row>
    <row r="253" spans="18:18" ht="39.950000000000003" customHeight="1">
      <c r="R253" s="8"/>
    </row>
    <row r="254" spans="18:18" ht="39.950000000000003" customHeight="1">
      <c r="R254" s="8"/>
    </row>
    <row r="255" spans="18:18" ht="39.950000000000003" customHeight="1">
      <c r="R255" s="8"/>
    </row>
    <row r="256" spans="18:18" ht="39.950000000000003" customHeight="1">
      <c r="R256" s="8"/>
    </row>
    <row r="257" spans="18:18" ht="39.950000000000003" customHeight="1">
      <c r="R257" s="8"/>
    </row>
    <row r="258" spans="18:18" ht="39.950000000000003" customHeight="1">
      <c r="R258" s="8"/>
    </row>
    <row r="259" spans="18:18" ht="39.950000000000003" customHeight="1">
      <c r="R259" s="8"/>
    </row>
    <row r="260" spans="18:18" ht="39.950000000000003" customHeight="1">
      <c r="R260" s="8"/>
    </row>
  </sheetData>
  <autoFilter ref="A3:AE3"/>
  <mergeCells count="172">
    <mergeCell ref="D34:D36"/>
    <mergeCell ref="E34:E36"/>
    <mergeCell ref="F34:F36"/>
    <mergeCell ref="G34:G36"/>
    <mergeCell ref="I34:I36"/>
    <mergeCell ref="A34:A36"/>
    <mergeCell ref="B34:B36"/>
    <mergeCell ref="O27:O30"/>
    <mergeCell ref="P27:P30"/>
    <mergeCell ref="A31:A33"/>
    <mergeCell ref="B31:B33"/>
    <mergeCell ref="G31:G33"/>
    <mergeCell ref="M34:M36"/>
    <mergeCell ref="I31:I33"/>
    <mergeCell ref="D31:D33"/>
    <mergeCell ref="E31:E33"/>
    <mergeCell ref="F31:F33"/>
    <mergeCell ref="M31:M33"/>
    <mergeCell ref="N31:N33"/>
    <mergeCell ref="P31:P33"/>
    <mergeCell ref="O34:O36"/>
    <mergeCell ref="A24:A26"/>
    <mergeCell ref="B24:B26"/>
    <mergeCell ref="E24:E26"/>
    <mergeCell ref="F24:F26"/>
    <mergeCell ref="G24:G26"/>
    <mergeCell ref="D24:D26"/>
    <mergeCell ref="I27:I30"/>
    <mergeCell ref="M27:M30"/>
    <mergeCell ref="N27:N30"/>
    <mergeCell ref="A27:A30"/>
    <mergeCell ref="B27:B30"/>
    <mergeCell ref="D27:D30"/>
    <mergeCell ref="E27:E30"/>
    <mergeCell ref="F27:F30"/>
    <mergeCell ref="G27:G30"/>
    <mergeCell ref="C28:C29"/>
    <mergeCell ref="Y21:Y23"/>
    <mergeCell ref="AC21:AC23"/>
    <mergeCell ref="I21:I23"/>
    <mergeCell ref="K21:K22"/>
    <mergeCell ref="L21:L22"/>
    <mergeCell ref="J21:J22"/>
    <mergeCell ref="O21:O23"/>
    <mergeCell ref="X24:X25"/>
    <mergeCell ref="W24:W25"/>
    <mergeCell ref="I24:I26"/>
    <mergeCell ref="L24:L25"/>
    <mergeCell ref="O24:O26"/>
    <mergeCell ref="A21:A23"/>
    <mergeCell ref="B21:B23"/>
    <mergeCell ref="D21:D23"/>
    <mergeCell ref="E21:E23"/>
    <mergeCell ref="G21:G23"/>
    <mergeCell ref="F21:F23"/>
    <mergeCell ref="AD21:AD23"/>
    <mergeCell ref="AE21:AE23"/>
    <mergeCell ref="X15:X16"/>
    <mergeCell ref="R18:R20"/>
    <mergeCell ref="S18:S20"/>
    <mergeCell ref="X18:X20"/>
    <mergeCell ref="U18:U20"/>
    <mergeCell ref="T15:T16"/>
    <mergeCell ref="U15:U16"/>
    <mergeCell ref="W18:W20"/>
    <mergeCell ref="I18:I20"/>
    <mergeCell ref="O18:O20"/>
    <mergeCell ref="T18:T20"/>
    <mergeCell ref="AE18:AE20"/>
    <mergeCell ref="AC18:AC20"/>
    <mergeCell ref="AD18:AD20"/>
    <mergeCell ref="Y18:Y20"/>
    <mergeCell ref="Q18:Q20"/>
    <mergeCell ref="A18:A20"/>
    <mergeCell ref="B18:B20"/>
    <mergeCell ref="D18:D20"/>
    <mergeCell ref="E18:E20"/>
    <mergeCell ref="F18:F20"/>
    <mergeCell ref="M15:M17"/>
    <mergeCell ref="G18:G20"/>
    <mergeCell ref="K15:K16"/>
    <mergeCell ref="L15:L16"/>
    <mergeCell ref="B15:B17"/>
    <mergeCell ref="A15:A17"/>
    <mergeCell ref="G15:G17"/>
    <mergeCell ref="E15:E17"/>
    <mergeCell ref="B4:B14"/>
    <mergeCell ref="F4:F14"/>
    <mergeCell ref="C4:C5"/>
    <mergeCell ref="F15:F17"/>
    <mergeCell ref="A4:A14"/>
    <mergeCell ref="A1:AE1"/>
    <mergeCell ref="A2:G2"/>
    <mergeCell ref="H2:L2"/>
    <mergeCell ref="T2:X2"/>
    <mergeCell ref="Y2:AC2"/>
    <mergeCell ref="G4:G14"/>
    <mergeCell ref="M2:S2"/>
    <mergeCell ref="H4:H5"/>
    <mergeCell ref="V4:V6"/>
    <mergeCell ref="J4:J6"/>
    <mergeCell ref="I4:I14"/>
    <mergeCell ref="AE15:AE17"/>
    <mergeCell ref="AD15:AD17"/>
    <mergeCell ref="Y15:Y17"/>
    <mergeCell ref="AD4:AD14"/>
    <mergeCell ref="P4:P14"/>
    <mergeCell ref="AE4:AE14"/>
    <mergeCell ref="Y4:Y14"/>
    <mergeCell ref="N15:N17"/>
    <mergeCell ref="E4:E14"/>
    <mergeCell ref="AC15:AC17"/>
    <mergeCell ref="W15:W16"/>
    <mergeCell ref="C40:D40"/>
    <mergeCell ref="AC4:AC14"/>
    <mergeCell ref="D15:D17"/>
    <mergeCell ref="O15:O17"/>
    <mergeCell ref="P15:P17"/>
    <mergeCell ref="P18:P20"/>
    <mergeCell ref="U4:U6"/>
    <mergeCell ref="J15:J16"/>
    <mergeCell ref="D4:D14"/>
    <mergeCell ref="I15:I17"/>
    <mergeCell ref="W4:W6"/>
    <mergeCell ref="X4:X6"/>
    <mergeCell ref="K4:K6"/>
    <mergeCell ref="L4:L6"/>
    <mergeCell ref="Q4:Q6"/>
    <mergeCell ref="R4:R6"/>
    <mergeCell ref="J24:J25"/>
    <mergeCell ref="K24:K25"/>
    <mergeCell ref="C6:C13"/>
    <mergeCell ref="N18:N20"/>
    <mergeCell ref="Q24:Q25"/>
    <mergeCell ref="M4:M14"/>
    <mergeCell ref="N4:N14"/>
    <mergeCell ref="O4:O14"/>
    <mergeCell ref="V24:V25"/>
    <mergeCell ref="M18:M20"/>
    <mergeCell ref="V18:V20"/>
    <mergeCell ref="M21:M23"/>
    <mergeCell ref="N21:N23"/>
    <mergeCell ref="U24:U25"/>
    <mergeCell ref="T4:T6"/>
    <mergeCell ref="V15:V16"/>
    <mergeCell ref="S4:S6"/>
    <mergeCell ref="R24:R25"/>
    <mergeCell ref="M24:M26"/>
    <mergeCell ref="N24:N26"/>
    <mergeCell ref="P24:P26"/>
    <mergeCell ref="P21:P23"/>
    <mergeCell ref="AE24:AE26"/>
    <mergeCell ref="AD24:AD26"/>
    <mergeCell ref="AC24:AC26"/>
    <mergeCell ref="Y24:Y26"/>
    <mergeCell ref="S24:S25"/>
    <mergeCell ref="T24:T25"/>
    <mergeCell ref="O31:O33"/>
    <mergeCell ref="AE27:AE30"/>
    <mergeCell ref="AD27:AD30"/>
    <mergeCell ref="AC27:AC30"/>
    <mergeCell ref="Y27:Y30"/>
    <mergeCell ref="Y34:Y36"/>
    <mergeCell ref="AC34:AC36"/>
    <mergeCell ref="AD34:AD36"/>
    <mergeCell ref="AE34:AE36"/>
    <mergeCell ref="N34:N36"/>
    <mergeCell ref="P34:P36"/>
    <mergeCell ref="Y31:Y33"/>
    <mergeCell ref="AE31:AE33"/>
    <mergeCell ref="AD31:AD33"/>
    <mergeCell ref="Q34:Q36"/>
  </mergeCells>
  <phoneticPr fontId="2" type="noConversion"/>
  <pageMargins left="0.78740157499999996" right="0.78740157499999996" top="0.32" bottom="0.18" header="0.34" footer="0.49212598499999999"/>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1</vt:i4>
      </vt:variant>
    </vt:vector>
  </HeadingPairs>
  <TitlesOfParts>
    <vt:vector size="5" baseType="lpstr">
      <vt:lpstr>Obra</vt:lpstr>
      <vt:lpstr>Fomento</vt:lpstr>
      <vt:lpstr>Termo de Fomento</vt:lpstr>
      <vt:lpstr>Termo de Colaboração</vt:lpstr>
      <vt:lpstr>Fomento!Titulos_de_impressao</vt:lpstr>
    </vt:vector>
  </TitlesOfParts>
  <Company>SUDESB</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cnunes</dc:creator>
  <cp:lastModifiedBy>ivanildes.souza</cp:lastModifiedBy>
  <cp:revision/>
  <dcterms:created xsi:type="dcterms:W3CDTF">2007-01-12T20:35:04Z</dcterms:created>
  <dcterms:modified xsi:type="dcterms:W3CDTF">2024-03-06T14:02:07Z</dcterms:modified>
</cp:coreProperties>
</file>